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nduan" sheetId="1" state="visible" r:id="rId3"/>
    <sheet name="Kategori" sheetId="2" state="visible" r:id="rId4"/>
    <sheet name="Buku Kas" sheetId="3" state="visible" r:id="rId5"/>
    <sheet name="Rekap Bulanan" sheetId="4" state="visible" r:id="rId6"/>
    <sheet name="Rekap Kategori" sheetId="5" state="visible" r:id="rId7"/>
  </sheets>
  <definedNames>
    <definedName function="false" hidden="false" localSheetId="2" name="_xlnm.Print_Titles" vbProcedure="false">'Buku Kas'!$1:$2</definedName>
    <definedName function="false" hidden="true" localSheetId="2" name="_xlnm._FilterDatabase" vbProcedure="false">'Buku Kas'!$A$7:$H$507</definedName>
    <definedName function="false" hidden="false" localSheetId="1" name="_xlnm.Print_Titles" vbProcedure="false">Kategori!$1:$2</definedName>
    <definedName function="false" hidden="false" localSheetId="3" name="_xlnm.Print_Titles" vbProcedure="false">'Rekap Bulanan'!$1:$2</definedName>
    <definedName function="false" hidden="false" localSheetId="4" name="_xlnm.Print_Titles" vbProcedure="false">'Rekap Kategori'!$1:$2</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E7" authorId="0">
      <text>
        <r>
          <rPr>
            <sz val="10"/>
            <rFont val="Arial"/>
            <family val="2"/>
          </rPr>
          <t xml:space="preserve">Terisi otomatis. Tanda — berarti baris itu punya tanggal tapi nominalnya belum diisi.</t>
        </r>
      </text>
    </comment>
    <comment ref="H7" authorId="0">
      <text>
        <r>
          <rPr>
            <sz val="10"/>
            <rFont val="Arial"/>
            <family val="2"/>
          </rPr>
          <t xml:space="preserve">Sisa kas setelah transaksi pada baris ini. Berubah merah kalau saldo menjadi minus.</t>
        </r>
      </text>
    </comment>
  </commentList>
</comments>
</file>

<file path=xl/sharedStrings.xml><?xml version="1.0" encoding="utf-8"?>
<sst xmlns="http://schemas.openxmlformats.org/spreadsheetml/2006/main" count="139" uniqueCount="121">
  <si>
    <t xml:space="preserve">Laporan Pemasukan &amp; Pengeluaran</t>
  </si>
  <si>
    <t xml:space="preserve">Template gratis dari Vita | Accurate Online  ·  vitaaccurate.online/tools</t>
  </si>
  <si>
    <t xml:space="preserve">Buat apa file ini?</t>
  </si>
  <si>
    <t xml:space="preserve">Buku kas sederhana untuk mencatat semua uang masuk dan keluar setiap hari, lengkap dengan saldo berjalan supaya kamu selalu tahu posisi kas usahamu.</t>
  </si>
  <si>
    <t xml:space="preserve">Cara pakai</t>
  </si>
  <si>
    <t xml:space="preserve">1.  Isi saldo awal</t>
  </si>
  <si>
    <t xml:space="preserve">Di sheet 'Buku Kas', isi saldo kas dan bank yang kamu punya saat mulai mencatat. Ini jadi titik nol perhitungan.</t>
  </si>
  <si>
    <t xml:space="preserve">2.  Periksa daftar kategori</t>
  </si>
  <si>
    <t xml:space="preserve">Sheet 'Kategori' berisi jenis pemasukan dan pengeluaran. Tambah atau ubah sesuai usahamu — daftar ini jadi pilihan dropdown.</t>
  </si>
  <si>
    <t xml:space="preserve">3.  Catat setiap transaksi</t>
  </si>
  <si>
    <t xml:space="preserve">Satu baris untuk satu transaksi. Isi tanggal, keterangan, kategori, lalu nominalnya di kolom Masuk atau Keluar — pilih salah satu, jangan dua-duanya.</t>
  </si>
  <si>
    <t xml:space="preserve">4.  Pantau saldo berjalan</t>
  </si>
  <si>
    <t xml:space="preserve">Kolom Saldo terisi otomatis dan menunjukkan sisa kasmu setelah setiap transaksi. Kalau menjadi merah, artinya kas sudah minus.</t>
  </si>
  <si>
    <t xml:space="preserve">5.  Baca rekapnya</t>
  </si>
  <si>
    <t xml:space="preserve">Sheet 'Rekap Bulanan' merangkum pemasukan, pengeluaran, dan sisa per bulan. Sheet 'Rekap Kategori' menunjukkan ke mana uangmu paling banyak pergi.</t>
  </si>
  <si>
    <t xml:space="preserve">Arti warna</t>
  </si>
  <si>
    <t xml:space="preserve">Latar putih, tulisan biru</t>
  </si>
  <si>
    <t xml:space="preserve">Kolom yang kamu isi sendiri.</t>
  </si>
  <si>
    <t xml:space="preserve">Latar abu-abu muda</t>
  </si>
  <si>
    <t xml:space="preserve">Terisi otomatis oleh rumus. Sebaiknya jangan diketik ulang.</t>
  </si>
  <si>
    <t xml:space="preserve">Latar kuning</t>
  </si>
  <si>
    <t xml:space="preserve">Baris contoh. Hapus sebelum kamu mulai memakai file ini.</t>
  </si>
  <si>
    <t xml:space="preserve">Yang perlu diketahui</t>
  </si>
  <si>
    <t xml:space="preserve">•   Buku kas mencatat uang yang benar-benar bergerak. Penjualan kredit yang belum dibayar tidak dicatat di sini — pakai template Kartu Piutang untuk itu.</t>
  </si>
  <si>
    <t xml:space="preserve">•   Baris contoh ditandai dengan latar kuning. Hapus semuanya sebelum kamu mulai memakai file ini.</t>
  </si>
  <si>
    <t xml:space="preserve">•   Kapasitas template ini 500 transaksi. Kalau kurang, salin baris terakhir ke bawah — rumusnya ikut tersalin.</t>
  </si>
  <si>
    <t xml:space="preserve">•   Uang pribadi dan uang usaha sebaiknya dicatat terpisah. Kalau kamu mengambil uang usaha untuk keperluan pribadi, catat sebagai kategori Prive.</t>
  </si>
  <si>
    <t xml:space="preserve">Kalau pencatatanmu sudah semakin ramai
Mencatat manual masih cukup selama transaksinya puluhan. Begitu sudah ratusan setiap bulan, pencatatan seperti ini rawan meleset dan makan waktu.
Kalau kamu ingin berdiskusi soal merapikan pembukuan usahamu, hubungi Vita lewat WhatsApp di 0858-6468-2183. Gratis, tanpa kewajiban apa pun.</t>
  </si>
  <si>
    <t xml:space="preserve">Kategori Transaksi</t>
  </si>
  <si>
    <t xml:space="preserve">Daftar jenis pemasukan dan pengeluaran. Nama di sini menjadi pilihan dropdown di sheet Buku Kas.</t>
  </si>
  <si>
    <t xml:space="preserve">No</t>
  </si>
  <si>
    <t xml:space="preserve">Kategori Pemasukan</t>
  </si>
  <si>
    <t xml:space="preserve">Penjelasan</t>
  </si>
  <si>
    <t xml:space="preserve">Kategori Pengeluaran</t>
  </si>
  <si>
    <t xml:space="preserve">Penjualan Tunai</t>
  </si>
  <si>
    <t xml:space="preserve">Uang dari penjualan yang langsung diterima</t>
  </si>
  <si>
    <t xml:space="preserve">Pembelian Barang</t>
  </si>
  <si>
    <t xml:space="preserve">Belanja barang dagangan atau bahan baku</t>
  </si>
  <si>
    <t xml:space="preserve">Pelunasan Piutang</t>
  </si>
  <si>
    <t xml:space="preserve">Pembayaran dari pelanggan atas tagihan sebelumnya</t>
  </si>
  <si>
    <t xml:space="preserve">Gaji &amp; Upah</t>
  </si>
  <si>
    <t xml:space="preserve">Gaji karyawan tetap maupun harian</t>
  </si>
  <si>
    <t xml:space="preserve">Modal Masuk</t>
  </si>
  <si>
    <t xml:space="preserve">Tambahan modal dari pemilik</t>
  </si>
  <si>
    <t xml:space="preserve">Sewa Tempat</t>
  </si>
  <si>
    <t xml:space="preserve">Sewa kios, ruko, gudang, atau kantor</t>
  </si>
  <si>
    <t xml:space="preserve">Pinjaman Diterima</t>
  </si>
  <si>
    <t xml:space="preserve">Uang dari pinjaman bank atau pihak lain</t>
  </si>
  <si>
    <t xml:space="preserve">Listrik, Air &amp; Internet</t>
  </si>
  <si>
    <t xml:space="preserve">Tagihan utilitas bulanan</t>
  </si>
  <si>
    <t xml:space="preserve">Pendapatan Lain</t>
  </si>
  <si>
    <t xml:space="preserve">Bunga bank, penjualan aset, komisi</t>
  </si>
  <si>
    <t xml:space="preserve">Transport &amp; Bensin</t>
  </si>
  <si>
    <t xml:space="preserve">Ongkos kirim, bensin, parkir, tol</t>
  </si>
  <si>
    <t xml:space="preserve">Kemasan &amp; Perlengkapan</t>
  </si>
  <si>
    <t xml:space="preserve">Kardus, plastik, label, alat tulis</t>
  </si>
  <si>
    <t xml:space="preserve">Iklan &amp; Promosi</t>
  </si>
  <si>
    <t xml:space="preserve">Iklan berbayar, endorse, cetak brosur</t>
  </si>
  <si>
    <t xml:space="preserve">Perawatan &amp; Perbaikan</t>
  </si>
  <si>
    <t xml:space="preserve">Servis alat, perbaikan tempat usaha</t>
  </si>
  <si>
    <t xml:space="preserve">Pajak &amp; Retribusi</t>
  </si>
  <si>
    <t xml:space="preserve">Setoran pajak, iuran, izin usaha</t>
  </si>
  <si>
    <t xml:space="preserve">Bayar Utang</t>
  </si>
  <si>
    <t xml:space="preserve">Cicilan pinjaman atau pelunasan ke supplier</t>
  </si>
  <si>
    <t xml:space="preserve">Prive</t>
  </si>
  <si>
    <t xml:space="preserve">Uang usaha yang diambil untuk keperluan pribadi</t>
  </si>
  <si>
    <t xml:space="preserve">Pengeluaran Lain</t>
  </si>
  <si>
    <t xml:space="preserve">Biaya lain yang tidak masuk kategori di atas</t>
  </si>
  <si>
    <t xml:space="preserve">Buku Kas</t>
  </si>
  <si>
    <t xml:space="preserve">Satu baris untuk satu transaksi. Isi nominal di kolom Masuk ATAU Keluar, jangan dua-duanya.</t>
  </si>
  <si>
    <t xml:space="preserve">  SALDO AWAL</t>
  </si>
  <si>
    <t xml:space="preserve">Total Masuk</t>
  </si>
  <si>
    <t xml:space="preserve">Total Keluar</t>
  </si>
  <si>
    <t xml:space="preserve">SALDO AKHIR</t>
  </si>
  <si>
    <t xml:space="preserve">Isi saldo kas yang kamu punya saat mulai mencatat, di sel C4.</t>
  </si>
  <si>
    <t xml:space="preserve">Tanggal</t>
  </si>
  <si>
    <t xml:space="preserve">Keterangan</t>
  </si>
  <si>
    <t xml:space="preserve">Kategori</t>
  </si>
  <si>
    <t xml:space="preserve">Jenis</t>
  </si>
  <si>
    <t xml:space="preserve">Masuk</t>
  </si>
  <si>
    <t xml:space="preserve">Keluar</t>
  </si>
  <si>
    <t xml:space="preserve">Saldo Berjalan</t>
  </si>
  <si>
    <t xml:space="preserve">Penjualan hari Senin</t>
  </si>
  <si>
    <t xml:space="preserve">Belanja barang ke supplier</t>
  </si>
  <si>
    <t xml:space="preserve">Bayar listrik bulan lalu</t>
  </si>
  <si>
    <t xml:space="preserve">Penjualan akhir pekan</t>
  </si>
  <si>
    <t xml:space="preserve">Toko Berkah bayar tagihan</t>
  </si>
  <si>
    <t xml:space="preserve">Bensin &amp; ongkos antar</t>
  </si>
  <si>
    <t xml:space="preserve">Gaji 2 karyawan</t>
  </si>
  <si>
    <t xml:space="preserve">Penjualan kemarin</t>
  </si>
  <si>
    <t xml:space="preserve">TOTAL  ·  Saldo akhir di kolom paling kanan</t>
  </si>
  <si>
    <t xml:space="preserve">Rekap Bulanan</t>
  </si>
  <si>
    <t xml:space="preserve">Ringkasan otomatis per bulan. Ubah tahun di sel C4 untuk melihat tahun lain.</t>
  </si>
  <si>
    <t xml:space="preserve">Tahun yang ditampilkan</t>
  </si>
  <si>
    <t xml:space="preserve">Bulan</t>
  </si>
  <si>
    <t xml:space="preserve">Pemasukan</t>
  </si>
  <si>
    <t xml:space="preserve">Pengeluaran</t>
  </si>
  <si>
    <t xml:space="preserve">Selisih</t>
  </si>
  <si>
    <t xml:space="preserve">Saldo Kumulatif</t>
  </si>
  <si>
    <t xml:space="preserve">Transaksi</t>
  </si>
  <si>
    <t xml:space="preserve">Januari</t>
  </si>
  <si>
    <t xml:space="preserve">Februari</t>
  </si>
  <si>
    <t xml:space="preserve">Maret</t>
  </si>
  <si>
    <t xml:space="preserve">April</t>
  </si>
  <si>
    <t xml:space="preserve">Mei</t>
  </si>
  <si>
    <t xml:space="preserve">Juni</t>
  </si>
  <si>
    <t xml:space="preserve">Juli</t>
  </si>
  <si>
    <t xml:space="preserve">Agustus</t>
  </si>
  <si>
    <t xml:space="preserve">September</t>
  </si>
  <si>
    <t xml:space="preserve">Oktober</t>
  </si>
  <si>
    <t xml:space="preserve">November</t>
  </si>
  <si>
    <t xml:space="preserve">Desember</t>
  </si>
  <si>
    <t xml:space="preserve">TOTAL SETAHUN</t>
  </si>
  <si>
    <t xml:space="preserve">Selisih Bulan Ini yang berwarna merah berarti pengeluaranmu lebih besar daripada pemasukan di bulan tersebut. Sesekali wajar, misalnya saat belanja stok besar. Kalau terjadi berturut-turut, kasmu sedang tergerus dan perlu ditinjau.</t>
  </si>
  <si>
    <t xml:space="preserve">Rekap Kategori</t>
  </si>
  <si>
    <t xml:space="preserve">Ke mana uangmu paling banyak pergi, dan dari mana paling banyak datang. Mengikuti tahun di sheet Rekap Bulanan.</t>
  </si>
  <si>
    <t xml:space="preserve">Jumlah</t>
  </si>
  <si>
    <t xml:space="preserve">% Total</t>
  </si>
  <si>
    <t xml:space="preserve">TOTAL PEMASUKAN</t>
  </si>
  <si>
    <t xml:space="preserve">TOTAL PENGELUARAN</t>
  </si>
  <si>
    <t xml:space="preserve">Cek silang: Total Pemasukan dan Total Pengeluaran di sini harus sama dengan Total Setahun di sheet Rekap Bulanan. Kalau berbeda, biasanya ada transaksi yang kategorinya diketik manual dan tidak persis sama dengan daftar di sheet Kategori.</t>
  </si>
</sst>
</file>

<file path=xl/styles.xml><?xml version="1.0" encoding="utf-8"?>
<styleSheet xmlns="http://schemas.openxmlformats.org/spreadsheetml/2006/main">
  <numFmts count="8">
    <numFmt numFmtId="164" formatCode="General"/>
    <numFmt numFmtId="165" formatCode="General"/>
    <numFmt numFmtId="166" formatCode="&quot;Rp&quot;#,##0;[RED]&quot;-Rp&quot;#,##0;\-"/>
    <numFmt numFmtId="167" formatCode="dd/mm/yyyy"/>
    <numFmt numFmtId="168" formatCode="&quot;Rp&quot;#,##0;[RED]&quot;-Rp&quot;#,##0;&quot;&quot;"/>
    <numFmt numFmtId="169" formatCode="0"/>
    <numFmt numFmtId="170" formatCode="#,##0;[RED]\-#,##0;\-"/>
    <numFmt numFmtId="171" formatCode="0.0%"/>
  </numFmts>
  <fonts count="27">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7C6C72"/>
      <name val="Arial"/>
      <family val="0"/>
      <charset val="1"/>
    </font>
    <font>
      <b val="true"/>
      <sz val="12"/>
      <color rgb="FFA33A5C"/>
      <name val="Arial"/>
      <family val="0"/>
      <charset val="1"/>
    </font>
    <font>
      <sz val="10"/>
      <color rgb="FF4A3D42"/>
      <name val="Arial"/>
      <family val="0"/>
      <charset val="1"/>
    </font>
    <font>
      <b val="true"/>
      <sz val="10"/>
      <color rgb="FF1C1418"/>
      <name val="Arial"/>
      <family val="0"/>
      <charset val="1"/>
    </font>
    <font>
      <sz val="9.5"/>
      <color rgb="FF4A3D42"/>
      <name val="Arial"/>
      <family val="0"/>
      <charset val="1"/>
    </font>
    <font>
      <b val="true"/>
      <sz val="9"/>
      <color rgb="FF1C1418"/>
      <name val="Arial"/>
      <family val="0"/>
      <charset val="1"/>
    </font>
    <font>
      <sz val="9"/>
      <color rgb="FF4A3D42"/>
      <name val="Arial"/>
      <family val="0"/>
      <charset val="1"/>
    </font>
    <font>
      <b val="true"/>
      <sz val="9"/>
      <color rgb="FFFFFFFF"/>
      <name val="Arial"/>
      <family val="0"/>
      <charset val="1"/>
    </font>
    <font>
      <sz val="9.5"/>
      <color rgb="FF7C6C72"/>
      <name val="Arial"/>
      <family val="0"/>
      <charset val="1"/>
    </font>
    <font>
      <sz val="9.5"/>
      <color rgb="FF0000FF"/>
      <name val="Arial"/>
      <family val="0"/>
      <charset val="1"/>
    </font>
    <font>
      <b val="true"/>
      <sz val="9"/>
      <color rgb="FFA33A5C"/>
      <name val="Arial"/>
      <family val="0"/>
      <charset val="1"/>
    </font>
    <font>
      <b val="true"/>
      <sz val="10"/>
      <color rgb="FF0000FF"/>
      <name val="Arial"/>
      <family val="0"/>
      <charset val="1"/>
    </font>
    <font>
      <sz val="8"/>
      <color rgb="FF7C6C72"/>
      <name val="Arial"/>
      <family val="0"/>
      <charset val="1"/>
    </font>
    <font>
      <b val="true"/>
      <sz val="10"/>
      <color rgb="FFA33A5C"/>
      <name val="Arial"/>
      <family val="0"/>
      <charset val="1"/>
    </font>
    <font>
      <b val="true"/>
      <sz val="8"/>
      <color rgb="FFFFFFFF"/>
      <name val="Arial"/>
      <family val="0"/>
      <charset val="1"/>
    </font>
    <font>
      <i val="true"/>
      <sz val="8.5"/>
      <color rgb="FF7C6C72"/>
      <name val="Arial"/>
      <family val="0"/>
      <charset val="1"/>
    </font>
    <font>
      <b val="true"/>
      <sz val="13"/>
      <color rgb="FFA33A5C"/>
      <name val="Arial"/>
      <family val="0"/>
      <charset val="1"/>
    </font>
    <font>
      <b val="true"/>
      <sz val="9.5"/>
      <color rgb="FF7C6C72"/>
      <name val="Arial"/>
      <family val="0"/>
      <charset val="1"/>
    </font>
    <font>
      <b val="true"/>
      <sz val="10"/>
      <color rgb="FFFFFFFF"/>
      <name val="Arial"/>
      <family val="0"/>
      <charset val="1"/>
    </font>
    <font>
      <sz val="10"/>
      <name val="Arial"/>
      <family val="2"/>
    </font>
    <font>
      <b val="true"/>
      <sz val="9"/>
      <color rgb="FF4A3D42"/>
      <name val="Arial"/>
      <family val="0"/>
      <charset val="1"/>
    </font>
    <font>
      <b val="true"/>
      <sz val="11"/>
      <color rgb="FF0000FF"/>
      <name val="Arial"/>
      <family val="0"/>
      <charset val="1"/>
    </font>
  </fonts>
  <fills count="12">
    <fill>
      <patternFill patternType="none"/>
    </fill>
    <fill>
      <patternFill patternType="gray125"/>
    </fill>
    <fill>
      <patternFill patternType="solid">
        <fgColor rgb="FFC74A72"/>
        <bgColor rgb="FFC0503C"/>
      </patternFill>
    </fill>
    <fill>
      <patternFill patternType="solid">
        <fgColor rgb="FFFDF6F8"/>
        <bgColor rgb="FFFDFAFB"/>
      </patternFill>
    </fill>
    <fill>
      <patternFill patternType="solid">
        <fgColor rgb="FFFFFFFF"/>
        <bgColor rgb="FFFCFBFC"/>
      </patternFill>
    </fill>
    <fill>
      <patternFill patternType="solid">
        <fgColor rgb="FFFDFAFB"/>
        <bgColor rgb="FFFCFBFC"/>
      </patternFill>
    </fill>
    <fill>
      <patternFill patternType="solid">
        <fgColor rgb="FFFCF3E2"/>
        <bgColor rgb="FFFBECE8"/>
      </patternFill>
    </fill>
    <fill>
      <patternFill patternType="solid">
        <fgColor rgb="FF2F7D5A"/>
        <bgColor rgb="FF008080"/>
      </patternFill>
    </fill>
    <fill>
      <patternFill patternType="solid">
        <fgColor rgb="FFC0503C"/>
        <bgColor rgb="FFC74A72"/>
      </patternFill>
    </fill>
    <fill>
      <patternFill patternType="solid">
        <fgColor rgb="FFFCFBFC"/>
        <bgColor rgb="FFFDFAFB"/>
      </patternFill>
    </fill>
    <fill>
      <patternFill patternType="solid">
        <fgColor rgb="FFFBECF1"/>
        <bgColor rgb="FFFBECE8"/>
      </patternFill>
    </fill>
    <fill>
      <patternFill patternType="solid">
        <fgColor rgb="FFA33A5C"/>
        <bgColor rgb="FFC74A72"/>
      </patternFill>
    </fill>
  </fills>
  <borders count="8">
    <border diagonalUp="false" diagonalDown="false">
      <left/>
      <right/>
      <top/>
      <bottom/>
      <diagonal/>
    </border>
    <border diagonalUp="false" diagonalDown="false">
      <left style="thin">
        <color rgb="FFE3D6DB"/>
      </left>
      <right style="thin">
        <color rgb="FFE3D6DB"/>
      </right>
      <top style="thin">
        <color rgb="FFE3D6DB"/>
      </top>
      <bottom style="thin">
        <color rgb="FFE3D6DB"/>
      </bottom>
      <diagonal/>
    </border>
    <border diagonalUp="false" diagonalDown="false">
      <left style="thin">
        <color rgb="FF9E6B14"/>
      </left>
      <right style="thin">
        <color rgb="FF9E6B14"/>
      </right>
      <top style="thin">
        <color rgb="FF9E6B14"/>
      </top>
      <bottom style="thin">
        <color rgb="FF9E6B14"/>
      </bottom>
      <diagonal/>
    </border>
    <border diagonalUp="false" diagonalDown="false">
      <left style="medium">
        <color rgb="FFC74A72"/>
      </left>
      <right/>
      <top style="thin">
        <color rgb="FFEEE4E8"/>
      </top>
      <bottom/>
      <diagonal/>
    </border>
    <border diagonalUp="false" diagonalDown="false">
      <left style="thin">
        <color rgb="FFEEE4E8"/>
      </left>
      <right style="thin">
        <color rgb="FFEEE4E8"/>
      </right>
      <top style="thin">
        <color rgb="FFEEE4E8"/>
      </top>
      <bottom style="medium">
        <color rgb="FFA33A5C"/>
      </bottom>
      <diagonal/>
    </border>
    <border diagonalUp="false" diagonalDown="false">
      <left style="thin">
        <color rgb="FFEEE4E8"/>
      </left>
      <right style="thin">
        <color rgb="FFEEE4E8"/>
      </right>
      <top style="thin">
        <color rgb="FFEEE4E8"/>
      </top>
      <bottom style="thin">
        <color rgb="FFEEE4E8"/>
      </bottom>
      <diagonal/>
    </border>
    <border diagonalUp="false" diagonalDown="false">
      <left/>
      <right/>
      <top style="thin">
        <color rgb="FFEEE4E8"/>
      </top>
      <bottom style="thin">
        <color rgb="FFEEE4E8"/>
      </bottom>
      <diagonal/>
    </border>
    <border diagonalUp="false" diagonalDown="false">
      <left style="medium">
        <color rgb="FF9E6B14"/>
      </left>
      <right/>
      <top style="thin">
        <color rgb="FFEEE4E8"/>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0" fillId="6"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1" shrinkToFit="false"/>
      <protection locked="true" hidden="false"/>
    </xf>
    <xf numFmtId="164" fontId="11" fillId="3" borderId="3" xfId="0" applyFont="true" applyBorder="true" applyAlignment="true" applyProtection="false">
      <alignment horizontal="general" vertical="top" textRotation="0" wrapText="true" indent="1" shrinkToFit="false"/>
      <protection locked="true" hidden="false"/>
    </xf>
    <xf numFmtId="164" fontId="12" fillId="7" borderId="4" xfId="0" applyFont="true" applyBorder="true" applyAlignment="true" applyProtection="false">
      <alignment horizontal="center" vertical="center" textRotation="0" wrapText="false" indent="0" shrinkToFit="false"/>
      <protection locked="true" hidden="false"/>
    </xf>
    <xf numFmtId="164" fontId="12" fillId="8" borderId="4" xfId="0" applyFont="true" applyBorder="true" applyAlignment="true" applyProtection="false">
      <alignment horizontal="center" vertical="center" textRotation="0" wrapText="false" indent="0" shrinkToFit="false"/>
      <protection locked="true" hidden="false"/>
    </xf>
    <xf numFmtId="165" fontId="13" fillId="5"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left" vertical="center" textRotation="0" wrapText="false" indent="1" shrinkToFit="false"/>
      <protection locked="true" hidden="false"/>
    </xf>
    <xf numFmtId="164" fontId="14" fillId="9" borderId="5" xfId="0" applyFont="true" applyBorder="true" applyAlignment="true" applyProtection="false">
      <alignment horizontal="left" vertical="center" textRotation="0" wrapText="false" indent="1" shrinkToFit="false"/>
      <protection locked="true" hidden="false"/>
    </xf>
    <xf numFmtId="164" fontId="15" fillId="10" borderId="6" xfId="0" applyFont="true" applyBorder="true" applyAlignment="true" applyProtection="false">
      <alignment horizontal="general" vertical="center" textRotation="0" wrapText="false" indent="0" shrinkToFit="false"/>
      <protection locked="true" hidden="false"/>
    </xf>
    <xf numFmtId="166" fontId="16" fillId="10" borderId="6" xfId="0" applyFont="true" applyBorder="true" applyAlignment="true" applyProtection="false">
      <alignment horizontal="left" vertical="center" textRotation="0" wrapText="false" indent="1" shrinkToFit="false"/>
      <protection locked="true" hidden="false"/>
    </xf>
    <xf numFmtId="164" fontId="17" fillId="10" borderId="6" xfId="0" applyFont="true" applyBorder="true" applyAlignment="true" applyProtection="false">
      <alignment horizontal="right" vertical="center" textRotation="0" wrapText="false" indent="0" shrinkToFit="false"/>
      <protection locked="true" hidden="false"/>
    </xf>
    <xf numFmtId="166" fontId="18" fillId="10" borderId="6" xfId="0" applyFont="true" applyBorder="true" applyAlignment="true" applyProtection="false">
      <alignment horizontal="left" vertical="center" textRotation="0" wrapText="false" indent="1" shrinkToFit="false"/>
      <protection locked="true" hidden="false"/>
    </xf>
    <xf numFmtId="164" fontId="19" fillId="11" borderId="0" xfId="0" applyFont="true" applyBorder="fals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general" vertical="bottom" textRotation="0" wrapText="false" indent="0" shrinkToFit="false"/>
      <protection locked="true" hidden="false"/>
    </xf>
    <xf numFmtId="166" fontId="21" fillId="10" borderId="5" xfId="0" applyFont="true" applyBorder="true" applyAlignment="true" applyProtection="false">
      <alignment horizontal="center" vertical="center" textRotation="0" wrapText="false" indent="0"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7" fontId="14" fillId="6" borderId="5" xfId="0" applyFont="true" applyBorder="true" applyAlignment="true" applyProtection="false">
      <alignment horizontal="center" vertical="center" textRotation="0" wrapText="false" indent="0" shrinkToFit="false"/>
      <protection locked="true" hidden="false"/>
    </xf>
    <xf numFmtId="164" fontId="14" fillId="6" borderId="5" xfId="0" applyFont="true" applyBorder="true" applyAlignment="true" applyProtection="false">
      <alignment horizontal="left" vertical="center" textRotation="0" wrapText="false" indent="1" shrinkToFit="false"/>
      <protection locked="true" hidden="false"/>
    </xf>
    <xf numFmtId="164" fontId="13" fillId="5" borderId="5" xfId="0" applyFont="true" applyBorder="true" applyAlignment="true" applyProtection="false">
      <alignment horizontal="center" vertical="center" textRotation="0" wrapText="false" indent="0" shrinkToFit="false"/>
      <protection locked="true" hidden="false"/>
    </xf>
    <xf numFmtId="168" fontId="14" fillId="6" borderId="5" xfId="0" applyFont="true" applyBorder="true" applyAlignment="true" applyProtection="false">
      <alignment horizontal="center" vertical="center" textRotation="0" wrapText="false" indent="1" shrinkToFit="false"/>
      <protection locked="true" hidden="false"/>
    </xf>
    <xf numFmtId="168" fontId="22" fillId="5" borderId="5" xfId="0" applyFont="true" applyBorder="true" applyAlignment="true" applyProtection="false">
      <alignment horizontal="center" vertical="center" textRotation="0" wrapText="false" indent="1" shrinkToFit="false"/>
      <protection locked="true" hidden="false"/>
    </xf>
    <xf numFmtId="167" fontId="14" fillId="0" borderId="5" xfId="0" applyFont="true" applyBorder="true" applyAlignment="true" applyProtection="false">
      <alignment horizontal="center" vertical="center" textRotation="0" wrapText="false" indent="0" shrinkToFit="false"/>
      <protection locked="true" hidden="false"/>
    </xf>
    <xf numFmtId="168" fontId="14" fillId="0" borderId="5" xfId="0" applyFont="true" applyBorder="true" applyAlignment="true" applyProtection="false">
      <alignment horizontal="center" vertical="center" textRotation="0" wrapText="false" indent="1" shrinkToFit="false"/>
      <protection locked="true" hidden="false"/>
    </xf>
    <xf numFmtId="167" fontId="14" fillId="9" borderId="5" xfId="0" applyFont="true" applyBorder="true" applyAlignment="true" applyProtection="false">
      <alignment horizontal="center" vertical="center" textRotation="0" wrapText="false" indent="0" shrinkToFit="false"/>
      <protection locked="true" hidden="false"/>
    </xf>
    <xf numFmtId="168" fontId="14" fillId="9" borderId="5" xfId="0" applyFont="true" applyBorder="true" applyAlignment="true" applyProtection="false">
      <alignment horizontal="center" vertical="center" textRotation="0" wrapText="false" indent="1" shrinkToFit="false"/>
      <protection locked="true" hidden="false"/>
    </xf>
    <xf numFmtId="164" fontId="23" fillId="11" borderId="5" xfId="0" applyFont="true" applyBorder="true" applyAlignment="true" applyProtection="false">
      <alignment horizontal="center" vertical="center" textRotation="0" wrapText="false" indent="1" shrinkToFit="false"/>
      <protection locked="true" hidden="false"/>
    </xf>
    <xf numFmtId="166" fontId="23" fillId="11" borderId="5" xfId="0" applyFont="true" applyBorder="true" applyAlignment="true" applyProtection="false">
      <alignment horizontal="center" vertical="center" textRotation="0" wrapText="false" indent="1" shrinkToFit="false"/>
      <protection locked="true" hidden="false"/>
    </xf>
    <xf numFmtId="164" fontId="25" fillId="0" borderId="0" xfId="0" applyFont="true" applyBorder="false" applyAlignment="true" applyProtection="false">
      <alignment horizontal="right" vertical="center" textRotation="0" wrapText="false" indent="0" shrinkToFit="false"/>
      <protection locked="true" hidden="false"/>
    </xf>
    <xf numFmtId="169" fontId="26" fillId="10" borderId="5"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left" vertical="center" textRotation="0" wrapText="false" indent="1" shrinkToFit="false"/>
      <protection locked="true" hidden="false"/>
    </xf>
    <xf numFmtId="166" fontId="13" fillId="5" borderId="5" xfId="0" applyFont="true" applyBorder="true" applyAlignment="true" applyProtection="false">
      <alignment horizontal="center" vertical="center" textRotation="0" wrapText="false" indent="1" shrinkToFit="false"/>
      <protection locked="true" hidden="false"/>
    </xf>
    <xf numFmtId="166" fontId="22" fillId="5" borderId="5" xfId="0" applyFont="true" applyBorder="true" applyAlignment="true" applyProtection="false">
      <alignment horizontal="center" vertical="center" textRotation="0" wrapText="false" indent="1" shrinkToFit="false"/>
      <protection locked="true" hidden="false"/>
    </xf>
    <xf numFmtId="170" fontId="13" fillId="5" borderId="5" xfId="0" applyFont="true" applyBorder="true" applyAlignment="true" applyProtection="false">
      <alignment horizontal="center" vertical="center" textRotation="0" wrapText="false" indent="0" shrinkToFit="false"/>
      <protection locked="true" hidden="false"/>
    </xf>
    <xf numFmtId="170" fontId="23" fillId="11" borderId="5" xfId="0" applyFont="true" applyBorder="true" applyAlignment="true" applyProtection="false">
      <alignment horizontal="center" vertical="center" textRotation="0" wrapText="false" indent="1"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11" fillId="3" borderId="3" xfId="0" applyFont="true" applyBorder="true" applyAlignment="true" applyProtection="false">
      <alignment horizontal="left" vertical="top" textRotation="0" wrapText="true" indent="1" shrinkToFit="false"/>
      <protection locked="true" hidden="false"/>
    </xf>
    <xf numFmtId="171" fontId="13" fillId="5" borderId="5" xfId="0" applyFont="true" applyBorder="true" applyAlignment="true" applyProtection="false">
      <alignment horizontal="center" vertical="center" textRotation="0" wrapText="false" indent="0" shrinkToFit="false"/>
      <protection locked="true" hidden="false"/>
    </xf>
    <xf numFmtId="164" fontId="23" fillId="11" borderId="5" xfId="0" applyFont="true" applyBorder="true" applyAlignment="true" applyProtection="false">
      <alignment horizontal="left" vertical="center" textRotation="0" wrapText="false" indent="1" shrinkToFit="false"/>
      <protection locked="true" hidden="false"/>
    </xf>
    <xf numFmtId="164" fontId="11" fillId="6" borderId="7"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5">
    <dxf>
      <fill>
        <patternFill patternType="solid">
          <fgColor rgb="FFC74A72"/>
          <bgColor rgb="FF000000"/>
        </patternFill>
      </fill>
    </dxf>
    <dxf>
      <fill>
        <patternFill patternType="solid">
          <fgColor rgb="FFFDFAFB"/>
          <bgColor rgb="FF000000"/>
        </patternFill>
      </fill>
    </dxf>
    <dxf>
      <fill>
        <patternFill patternType="solid">
          <fgColor rgb="FF7C6C72"/>
          <bgColor rgb="FF000000"/>
        </patternFill>
      </fill>
    </dxf>
    <dxf>
      <fill>
        <patternFill patternType="solid">
          <fgColor rgb="FFFFFFFF"/>
          <bgColor rgb="FF000000"/>
        </patternFill>
      </fill>
    </dxf>
    <dxf>
      <fill>
        <patternFill patternType="solid">
          <fgColor rgb="FFFCF3E2"/>
          <bgColor rgb="FF000000"/>
        </patternFill>
      </fill>
    </dxf>
    <dxf>
      <fill>
        <patternFill patternType="solid">
          <fgColor rgb="FFFCFBFC"/>
          <bgColor rgb="FF000000"/>
        </patternFill>
      </fill>
    </dxf>
    <dxf>
      <fill>
        <patternFill patternType="solid">
          <bgColor rgb="FF000000"/>
        </patternFill>
      </fill>
    </dxf>
    <dxf>
      <fill>
        <patternFill patternType="solid">
          <fgColor rgb="FF0000FF"/>
          <bgColor rgb="FF000000"/>
        </patternFill>
      </fill>
    </dxf>
    <dxf>
      <fill>
        <patternFill patternType="solid">
          <fgColor rgb="FF2F7D5A"/>
          <bgColor rgb="FF000000"/>
        </patternFill>
      </fill>
    </dxf>
    <dxf>
      <fill>
        <patternFill patternType="solid">
          <fgColor rgb="FFC0503C"/>
          <bgColor rgb="FF000000"/>
        </patternFill>
      </fill>
    </dxf>
    <dxf>
      <font>
        <name val="Arial"/>
        <charset val="1"/>
        <family val="0"/>
        <b val="1"/>
        <color rgb="FFC0503C"/>
        <sz val="9"/>
      </font>
      <fill>
        <patternFill>
          <bgColor rgb="FFFBECE8"/>
        </patternFill>
      </fill>
    </dxf>
    <dxf>
      <font>
        <name val="Arial"/>
        <charset val="1"/>
        <family val="0"/>
        <b val="1"/>
        <color rgb="FF2F7D5A"/>
        <sz val="9"/>
      </font>
    </dxf>
    <dxf>
      <font>
        <name val="Arial"/>
        <charset val="1"/>
        <family val="0"/>
        <b val="1"/>
        <color rgb="FFC0503C"/>
        <sz val="9"/>
      </font>
    </dxf>
    <dxf>
      <font>
        <name val="Arial"/>
        <charset val="1"/>
        <family val="0"/>
        <b val="1"/>
        <color rgb="FF9E6B14"/>
        <sz val="9"/>
      </font>
      <fill>
        <patternFill>
          <bgColor rgb="FFFCF3E2"/>
        </patternFill>
      </fill>
    </dxf>
    <dxf>
      <font>
        <name val="Arial"/>
        <charset val="1"/>
        <family val="0"/>
        <b val="1"/>
        <color rgb="FF2F7D5A"/>
        <sz val="9"/>
      </font>
      <fill>
        <patternFill>
          <bgColor rgb="FFE8F4E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E6B14"/>
      <rgbColor rgb="FF800080"/>
      <rgbColor rgb="FF008080"/>
      <rgbColor rgb="FFFDF6F8"/>
      <rgbColor rgb="FF7C6C72"/>
      <rgbColor rgb="FF9999FF"/>
      <rgbColor rgb="FFA33A5C"/>
      <rgbColor rgb="FFFCF3E2"/>
      <rgbColor rgb="FFE8F4EE"/>
      <rgbColor rgb="FF660066"/>
      <rgbColor rgb="FFFF8080"/>
      <rgbColor rgb="FF0066CC"/>
      <rgbColor rgb="FFE3D6DB"/>
      <rgbColor rgb="FF000080"/>
      <rgbColor rgb="FFFF00FF"/>
      <rgbColor rgb="FFFFFF00"/>
      <rgbColor rgb="FF00FFFF"/>
      <rgbColor rgb="FF800080"/>
      <rgbColor rgb="FF800000"/>
      <rgbColor rgb="FF008080"/>
      <rgbColor rgb="FF0000FF"/>
      <rgbColor rgb="FF00CCFF"/>
      <rgbColor rgb="FFFCFBFC"/>
      <rgbColor rgb="FFEEE4E8"/>
      <rgbColor rgb="FFFBECE8"/>
      <rgbColor rgb="FFFDFAFB"/>
      <rgbColor rgb="FFFF99CC"/>
      <rgbColor rgb="FFCC99FF"/>
      <rgbColor rgb="FFFBECF1"/>
      <rgbColor rgb="FF3366FF"/>
      <rgbColor rgb="FF33CCCC"/>
      <rgbColor rgb="FF99CC00"/>
      <rgbColor rgb="FFFFCC00"/>
      <rgbColor rgb="FFFF9900"/>
      <rgbColor rgb="FFFF6600"/>
      <rgbColor rgb="FF666699"/>
      <rgbColor rgb="FF969696"/>
      <rgbColor rgb="FF003366"/>
      <rgbColor rgb="FF2F7D5A"/>
      <rgbColor rgb="FF003300"/>
      <rgbColor rgb="FF1C1418"/>
      <rgbColor rgb="FFC0503C"/>
      <rgbColor rgb="FFC74A72"/>
      <rgbColor rgb="FF333399"/>
      <rgbColor rgb="FF4A3D4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3" min="3" style="1" width="74"/>
    <col collapsed="false" customWidth="true" hidden="false" outlineLevel="0" max="8" min="4" style="1" width="10"/>
  </cols>
  <sheetData>
    <row r="1" customFormat="false" ht="30" hidden="false" customHeight="true" outlineLevel="0" collapsed="false">
      <c r="A1" s="2" t="s">
        <v>0</v>
      </c>
      <c r="B1" s="2"/>
      <c r="C1" s="2"/>
      <c r="D1" s="2"/>
      <c r="E1" s="2"/>
      <c r="F1" s="2"/>
      <c r="G1" s="2"/>
      <c r="H1" s="2"/>
    </row>
    <row r="2" customFormat="false" ht="19.5" hidden="false" customHeight="true" outlineLevel="0" collapsed="false">
      <c r="A2" s="3" t="s">
        <v>1</v>
      </c>
      <c r="B2" s="3"/>
      <c r="C2" s="3"/>
      <c r="D2" s="3"/>
      <c r="E2" s="3"/>
      <c r="F2" s="3"/>
      <c r="G2" s="3"/>
      <c r="H2" s="3"/>
    </row>
    <row r="4" customFormat="false" ht="15" hidden="false" customHeight="true" outlineLevel="0" collapsed="false">
      <c r="B4" s="4" t="s">
        <v>2</v>
      </c>
    </row>
    <row r="5" customFormat="false" ht="30" hidden="false" customHeight="true" outlineLevel="0" collapsed="false">
      <c r="B5" s="5" t="s">
        <v>3</v>
      </c>
      <c r="C5" s="5"/>
      <c r="D5" s="5"/>
      <c r="E5" s="5"/>
      <c r="F5" s="5"/>
      <c r="G5" s="5"/>
      <c r="H5" s="5"/>
    </row>
    <row r="7" customFormat="false" ht="15" hidden="false" customHeight="true" outlineLevel="0" collapsed="false">
      <c r="B7" s="4" t="s">
        <v>4</v>
      </c>
    </row>
    <row r="8" customFormat="false" ht="30" hidden="false" customHeight="true" outlineLevel="0" collapsed="false">
      <c r="B8" s="6" t="s">
        <v>5</v>
      </c>
      <c r="C8" s="7" t="s">
        <v>6</v>
      </c>
      <c r="D8" s="7"/>
      <c r="E8" s="7"/>
      <c r="F8" s="7"/>
      <c r="G8" s="7"/>
      <c r="H8" s="7"/>
    </row>
    <row r="9" customFormat="false" ht="30" hidden="false" customHeight="true" outlineLevel="0" collapsed="false">
      <c r="B9" s="6" t="s">
        <v>7</v>
      </c>
      <c r="C9" s="7" t="s">
        <v>8</v>
      </c>
      <c r="D9" s="7"/>
      <c r="E9" s="7"/>
      <c r="F9" s="7"/>
      <c r="G9" s="7"/>
      <c r="H9" s="7"/>
    </row>
    <row r="10" customFormat="false" ht="30" hidden="false" customHeight="true" outlineLevel="0" collapsed="false">
      <c r="B10" s="6" t="s">
        <v>9</v>
      </c>
      <c r="C10" s="7" t="s">
        <v>10</v>
      </c>
      <c r="D10" s="7"/>
      <c r="E10" s="7"/>
      <c r="F10" s="7"/>
      <c r="G10" s="7"/>
      <c r="H10" s="7"/>
    </row>
    <row r="11" customFormat="false" ht="30" hidden="false" customHeight="true" outlineLevel="0" collapsed="false">
      <c r="B11" s="6" t="s">
        <v>11</v>
      </c>
      <c r="C11" s="7" t="s">
        <v>12</v>
      </c>
      <c r="D11" s="7"/>
      <c r="E11" s="7"/>
      <c r="F11" s="7"/>
      <c r="G11" s="7"/>
      <c r="H11" s="7"/>
    </row>
    <row r="12" customFormat="false" ht="30" hidden="false" customHeight="true" outlineLevel="0" collapsed="false">
      <c r="B12" s="6" t="s">
        <v>13</v>
      </c>
      <c r="C12" s="7" t="s">
        <v>14</v>
      </c>
      <c r="D12" s="7"/>
      <c r="E12" s="7"/>
      <c r="F12" s="7"/>
      <c r="G12" s="7"/>
      <c r="H12" s="7"/>
    </row>
    <row r="14" customFormat="false" ht="15" hidden="false" customHeight="true" outlineLevel="0" collapsed="false">
      <c r="B14" s="4" t="s">
        <v>15</v>
      </c>
    </row>
    <row r="15" customFormat="false" ht="19.5" hidden="false" customHeight="true" outlineLevel="0" collapsed="false">
      <c r="B15" s="8" t="s">
        <v>16</v>
      </c>
      <c r="C15" s="9" t="s">
        <v>17</v>
      </c>
      <c r="D15" s="9"/>
      <c r="E15" s="9"/>
      <c r="F15" s="9"/>
      <c r="G15" s="9"/>
      <c r="H15" s="9"/>
    </row>
    <row r="16" customFormat="false" ht="19.5" hidden="false" customHeight="true" outlineLevel="0" collapsed="false">
      <c r="B16" s="10" t="s">
        <v>18</v>
      </c>
      <c r="C16" s="9" t="s">
        <v>19</v>
      </c>
      <c r="D16" s="9"/>
      <c r="E16" s="9"/>
      <c r="F16" s="9"/>
      <c r="G16" s="9"/>
      <c r="H16" s="9"/>
    </row>
    <row r="17" customFormat="false" ht="19.5" hidden="false" customHeight="true" outlineLevel="0" collapsed="false">
      <c r="B17" s="11" t="s">
        <v>20</v>
      </c>
      <c r="C17" s="9" t="s">
        <v>21</v>
      </c>
      <c r="D17" s="9"/>
      <c r="E17" s="9"/>
      <c r="F17" s="9"/>
      <c r="G17" s="9"/>
      <c r="H17" s="9"/>
    </row>
    <row r="19" customFormat="false" ht="15" hidden="false" customHeight="true" outlineLevel="0" collapsed="false">
      <c r="B19" s="4" t="s">
        <v>22</v>
      </c>
    </row>
    <row r="20" customFormat="false" ht="25.5" hidden="false" customHeight="true" outlineLevel="0" collapsed="false">
      <c r="B20" s="12" t="s">
        <v>23</v>
      </c>
      <c r="C20" s="12"/>
      <c r="D20" s="12"/>
      <c r="E20" s="12"/>
      <c r="F20" s="12"/>
      <c r="G20" s="12"/>
      <c r="H20" s="12"/>
    </row>
    <row r="21" customFormat="false" ht="25.5" hidden="false" customHeight="true" outlineLevel="0" collapsed="false">
      <c r="B21" s="12" t="s">
        <v>24</v>
      </c>
      <c r="C21" s="12"/>
      <c r="D21" s="12"/>
      <c r="E21" s="12"/>
      <c r="F21" s="12"/>
      <c r="G21" s="12"/>
      <c r="H21" s="12"/>
    </row>
    <row r="22" customFormat="false" ht="25.5" hidden="false" customHeight="true" outlineLevel="0" collapsed="false">
      <c r="B22" s="12" t="s">
        <v>25</v>
      </c>
      <c r="C22" s="12"/>
      <c r="D22" s="12"/>
      <c r="E22" s="12"/>
      <c r="F22" s="12"/>
      <c r="G22" s="12"/>
      <c r="H22" s="12"/>
    </row>
    <row r="23" customFormat="false" ht="25.5" hidden="false" customHeight="true" outlineLevel="0" collapsed="false">
      <c r="B23" s="12" t="s">
        <v>26</v>
      </c>
      <c r="C23" s="12"/>
      <c r="D23" s="12"/>
      <c r="E23" s="12"/>
      <c r="F23" s="12"/>
      <c r="G23" s="12"/>
      <c r="H23" s="12"/>
    </row>
    <row r="25" customFormat="false" ht="21.75" hidden="false" customHeight="true" outlineLevel="0" collapsed="false">
      <c r="B25" s="13" t="s">
        <v>27</v>
      </c>
      <c r="C25" s="13"/>
      <c r="D25" s="13"/>
      <c r="E25" s="13"/>
      <c r="F25" s="13"/>
      <c r="G25" s="13"/>
      <c r="H25" s="13"/>
    </row>
    <row r="26" customFormat="false" ht="21.75" hidden="false" customHeight="true" outlineLevel="0" collapsed="false">
      <c r="B26" s="13"/>
      <c r="C26" s="13"/>
      <c r="D26" s="13"/>
      <c r="E26" s="13"/>
      <c r="F26" s="13"/>
      <c r="G26" s="13"/>
      <c r="H26" s="13"/>
    </row>
    <row r="27" customFormat="false" ht="21.75" hidden="false" customHeight="true" outlineLevel="0" collapsed="false">
      <c r="B27" s="13"/>
      <c r="C27" s="13"/>
      <c r="D27" s="13"/>
      <c r="E27" s="13"/>
      <c r="F27" s="13"/>
      <c r="G27" s="13"/>
      <c r="H27" s="13"/>
    </row>
    <row r="28" customFormat="false" ht="21.75" hidden="false" customHeight="true" outlineLevel="0" collapsed="false">
      <c r="B28" s="13"/>
      <c r="C28" s="13"/>
      <c r="D28" s="13"/>
      <c r="E28" s="13"/>
      <c r="F28" s="13"/>
      <c r="G28" s="13"/>
      <c r="H28" s="13"/>
    </row>
  </sheetData>
  <mergeCells count="16">
    <mergeCell ref="A1:H1"/>
    <mergeCell ref="A2:H2"/>
    <mergeCell ref="B5:H5"/>
    <mergeCell ref="C8:H8"/>
    <mergeCell ref="C9:H9"/>
    <mergeCell ref="C10:H10"/>
    <mergeCell ref="C11:H11"/>
    <mergeCell ref="C12:H12"/>
    <mergeCell ref="C15:H15"/>
    <mergeCell ref="C16:H16"/>
    <mergeCell ref="C17:H17"/>
    <mergeCell ref="B20:H20"/>
    <mergeCell ref="B21:H21"/>
    <mergeCell ref="B22:H22"/>
    <mergeCell ref="B23:H23"/>
    <mergeCell ref="B25:H28"/>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32"/>
    <col collapsed="false" customWidth="true" hidden="false" outlineLevel="0" max="3" min="3" style="1" width="40"/>
    <col collapsed="false" customWidth="true" hidden="false" outlineLevel="0" max="4" min="4" style="1" width="5"/>
    <col collapsed="false" customWidth="true" hidden="false" outlineLevel="0" max="5" min="5" style="1" width="32"/>
    <col collapsed="false" customWidth="true" hidden="false" outlineLevel="0" max="6" min="6" style="1" width="40"/>
  </cols>
  <sheetData>
    <row r="1" customFormat="false" ht="30" hidden="false" customHeight="true" outlineLevel="0" collapsed="false">
      <c r="A1" s="2" t="s">
        <v>28</v>
      </c>
      <c r="B1" s="2"/>
      <c r="C1" s="2"/>
      <c r="D1" s="2"/>
      <c r="E1" s="2"/>
    </row>
    <row r="2" customFormat="false" ht="19.5" hidden="false" customHeight="true" outlineLevel="0" collapsed="false">
      <c r="A2" s="3" t="s">
        <v>29</v>
      </c>
      <c r="B2" s="3"/>
      <c r="C2" s="3"/>
      <c r="D2" s="3"/>
      <c r="E2" s="3"/>
    </row>
    <row r="4" customFormat="false" ht="21.75" hidden="false" customHeight="true" outlineLevel="0" collapsed="false">
      <c r="A4" s="14" t="s">
        <v>30</v>
      </c>
      <c r="B4" s="14" t="s">
        <v>31</v>
      </c>
      <c r="C4" s="14" t="s">
        <v>32</v>
      </c>
      <c r="D4" s="15" t="s">
        <v>30</v>
      </c>
      <c r="E4" s="15" t="s">
        <v>33</v>
      </c>
      <c r="F4" s="15" t="s">
        <v>32</v>
      </c>
    </row>
    <row r="5" customFormat="false" ht="15" hidden="false" customHeight="true" outlineLevel="0" collapsed="false">
      <c r="A5" s="16" t="n">
        <f aca="false">IF($B5="","",ROW()-4)</f>
        <v>1</v>
      </c>
      <c r="B5" s="17" t="s">
        <v>34</v>
      </c>
      <c r="C5" s="17" t="s">
        <v>35</v>
      </c>
      <c r="D5" s="16" t="n">
        <f aca="false">IF($E5="","",ROW()-4)</f>
        <v>1</v>
      </c>
      <c r="E5" s="17" t="s">
        <v>36</v>
      </c>
      <c r="F5" s="17" t="s">
        <v>37</v>
      </c>
    </row>
    <row r="6" customFormat="false" ht="15" hidden="false" customHeight="true" outlineLevel="0" collapsed="false">
      <c r="A6" s="16" t="n">
        <f aca="false">IF($B6="","",ROW()-4)</f>
        <v>2</v>
      </c>
      <c r="B6" s="18" t="s">
        <v>38</v>
      </c>
      <c r="C6" s="18" t="s">
        <v>39</v>
      </c>
      <c r="D6" s="16" t="n">
        <f aca="false">IF($E6="","",ROW()-4)</f>
        <v>2</v>
      </c>
      <c r="E6" s="18" t="s">
        <v>40</v>
      </c>
      <c r="F6" s="18" t="s">
        <v>41</v>
      </c>
    </row>
    <row r="7" customFormat="false" ht="15" hidden="false" customHeight="true" outlineLevel="0" collapsed="false">
      <c r="A7" s="16" t="n">
        <f aca="false">IF($B7="","",ROW()-4)</f>
        <v>3</v>
      </c>
      <c r="B7" s="17" t="s">
        <v>42</v>
      </c>
      <c r="C7" s="17" t="s">
        <v>43</v>
      </c>
      <c r="D7" s="16" t="n">
        <f aca="false">IF($E7="","",ROW()-4)</f>
        <v>3</v>
      </c>
      <c r="E7" s="17" t="s">
        <v>44</v>
      </c>
      <c r="F7" s="17" t="s">
        <v>45</v>
      </c>
    </row>
    <row r="8" customFormat="false" ht="15" hidden="false" customHeight="true" outlineLevel="0" collapsed="false">
      <c r="A8" s="16" t="n">
        <f aca="false">IF($B8="","",ROW()-4)</f>
        <v>4</v>
      </c>
      <c r="B8" s="18" t="s">
        <v>46</v>
      </c>
      <c r="C8" s="18" t="s">
        <v>47</v>
      </c>
      <c r="D8" s="16" t="n">
        <f aca="false">IF($E8="","",ROW()-4)</f>
        <v>4</v>
      </c>
      <c r="E8" s="18" t="s">
        <v>48</v>
      </c>
      <c r="F8" s="18" t="s">
        <v>49</v>
      </c>
    </row>
    <row r="9" customFormat="false" ht="15" hidden="false" customHeight="true" outlineLevel="0" collapsed="false">
      <c r="A9" s="16" t="n">
        <f aca="false">IF($B9="","",ROW()-4)</f>
        <v>5</v>
      </c>
      <c r="B9" s="17" t="s">
        <v>50</v>
      </c>
      <c r="C9" s="17" t="s">
        <v>51</v>
      </c>
      <c r="D9" s="16" t="n">
        <f aca="false">IF($E9="","",ROW()-4)</f>
        <v>5</v>
      </c>
      <c r="E9" s="17" t="s">
        <v>52</v>
      </c>
      <c r="F9" s="17" t="s">
        <v>53</v>
      </c>
    </row>
    <row r="10" customFormat="false" ht="15" hidden="false" customHeight="true" outlineLevel="0" collapsed="false">
      <c r="A10" s="16" t="str">
        <f aca="false">IF($B10="","",ROW()-4)</f>
        <v/>
      </c>
      <c r="B10" s="18"/>
      <c r="C10" s="18"/>
      <c r="D10" s="16" t="n">
        <f aca="false">IF($E10="","",ROW()-4)</f>
        <v>6</v>
      </c>
      <c r="E10" s="18" t="s">
        <v>54</v>
      </c>
      <c r="F10" s="18" t="s">
        <v>55</v>
      </c>
    </row>
    <row r="11" customFormat="false" ht="15" hidden="false" customHeight="true" outlineLevel="0" collapsed="false">
      <c r="A11" s="16" t="str">
        <f aca="false">IF($B11="","",ROW()-4)</f>
        <v/>
      </c>
      <c r="B11" s="17"/>
      <c r="C11" s="17"/>
      <c r="D11" s="16" t="n">
        <f aca="false">IF($E11="","",ROW()-4)</f>
        <v>7</v>
      </c>
      <c r="E11" s="17" t="s">
        <v>56</v>
      </c>
      <c r="F11" s="17" t="s">
        <v>57</v>
      </c>
    </row>
    <row r="12" customFormat="false" ht="15" hidden="false" customHeight="true" outlineLevel="0" collapsed="false">
      <c r="A12" s="16" t="str">
        <f aca="false">IF($B12="","",ROW()-4)</f>
        <v/>
      </c>
      <c r="B12" s="18"/>
      <c r="C12" s="18"/>
      <c r="D12" s="16" t="n">
        <f aca="false">IF($E12="","",ROW()-4)</f>
        <v>8</v>
      </c>
      <c r="E12" s="18" t="s">
        <v>58</v>
      </c>
      <c r="F12" s="18" t="s">
        <v>59</v>
      </c>
    </row>
    <row r="13" customFormat="false" ht="15" hidden="false" customHeight="true" outlineLevel="0" collapsed="false">
      <c r="A13" s="16" t="str">
        <f aca="false">IF($B13="","",ROW()-4)</f>
        <v/>
      </c>
      <c r="B13" s="17"/>
      <c r="C13" s="17"/>
      <c r="D13" s="16" t="n">
        <f aca="false">IF($E13="","",ROW()-4)</f>
        <v>9</v>
      </c>
      <c r="E13" s="17" t="s">
        <v>60</v>
      </c>
      <c r="F13" s="17" t="s">
        <v>61</v>
      </c>
    </row>
    <row r="14" customFormat="false" ht="15" hidden="false" customHeight="true" outlineLevel="0" collapsed="false">
      <c r="A14" s="16" t="str">
        <f aca="false">IF($B14="","",ROW()-4)</f>
        <v/>
      </c>
      <c r="B14" s="18"/>
      <c r="C14" s="18"/>
      <c r="D14" s="16" t="n">
        <f aca="false">IF($E14="","",ROW()-4)</f>
        <v>10</v>
      </c>
      <c r="E14" s="18" t="s">
        <v>62</v>
      </c>
      <c r="F14" s="18" t="s">
        <v>63</v>
      </c>
    </row>
    <row r="15" customFormat="false" ht="15" hidden="false" customHeight="true" outlineLevel="0" collapsed="false">
      <c r="A15" s="16" t="str">
        <f aca="false">IF($B15="","",ROW()-4)</f>
        <v/>
      </c>
      <c r="B15" s="17"/>
      <c r="C15" s="17"/>
      <c r="D15" s="16" t="n">
        <f aca="false">IF($E15="","",ROW()-4)</f>
        <v>11</v>
      </c>
      <c r="E15" s="17" t="s">
        <v>64</v>
      </c>
      <c r="F15" s="17" t="s">
        <v>65</v>
      </c>
    </row>
    <row r="16" customFormat="false" ht="15" hidden="false" customHeight="true" outlineLevel="0" collapsed="false">
      <c r="A16" s="16" t="str">
        <f aca="false">IF($B16="","",ROW()-4)</f>
        <v/>
      </c>
      <c r="B16" s="18"/>
      <c r="C16" s="18"/>
      <c r="D16" s="16" t="n">
        <f aca="false">IF($E16="","",ROW()-4)</f>
        <v>12</v>
      </c>
      <c r="E16" s="18" t="s">
        <v>66</v>
      </c>
      <c r="F16" s="18" t="s">
        <v>67</v>
      </c>
    </row>
    <row r="17" customFormat="false" ht="15" hidden="false" customHeight="true" outlineLevel="0" collapsed="false">
      <c r="A17" s="16" t="str">
        <f aca="false">IF($B17="","",ROW()-4)</f>
        <v/>
      </c>
      <c r="B17" s="17"/>
      <c r="C17" s="17"/>
      <c r="D17" s="16" t="str">
        <f aca="false">IF($E17="","",ROW()-4)</f>
        <v/>
      </c>
      <c r="E17" s="17"/>
      <c r="F17" s="17"/>
    </row>
    <row r="18" customFormat="false" ht="15" hidden="false" customHeight="true" outlineLevel="0" collapsed="false">
      <c r="A18" s="16" t="str">
        <f aca="false">IF($B18="","",ROW()-4)</f>
        <v/>
      </c>
      <c r="B18" s="18"/>
      <c r="C18" s="18"/>
      <c r="D18" s="16" t="str">
        <f aca="false">IF($E18="","",ROW()-4)</f>
        <v/>
      </c>
      <c r="E18" s="18"/>
      <c r="F18" s="18"/>
    </row>
    <row r="19" customFormat="false" ht="15" hidden="false" customHeight="true" outlineLevel="0" collapsed="false">
      <c r="A19" s="16" t="str">
        <f aca="false">IF($B19="","",ROW()-4)</f>
        <v/>
      </c>
      <c r="B19" s="17"/>
      <c r="C19" s="17"/>
      <c r="D19" s="16" t="str">
        <f aca="false">IF($E19="","",ROW()-4)</f>
        <v/>
      </c>
      <c r="E19" s="17"/>
      <c r="F19" s="17"/>
    </row>
    <row r="20" customFormat="false" ht="15" hidden="false" customHeight="true" outlineLevel="0" collapsed="false">
      <c r="A20" s="16" t="str">
        <f aca="false">IF($B20="","",ROW()-4)</f>
        <v/>
      </c>
      <c r="B20" s="18"/>
      <c r="C20" s="18"/>
      <c r="D20" s="16" t="str">
        <f aca="false">IF($E20="","",ROW()-4)</f>
        <v/>
      </c>
      <c r="E20" s="18"/>
      <c r="F20" s="18"/>
    </row>
    <row r="21" customFormat="false" ht="15" hidden="false" customHeight="true" outlineLevel="0" collapsed="false">
      <c r="A21" s="16" t="str">
        <f aca="false">IF($B21="","",ROW()-4)</f>
        <v/>
      </c>
      <c r="B21" s="17"/>
      <c r="C21" s="17"/>
      <c r="D21" s="16" t="str">
        <f aca="false">IF($E21="","",ROW()-4)</f>
        <v/>
      </c>
      <c r="E21" s="17"/>
      <c r="F21" s="17"/>
    </row>
    <row r="22" customFormat="false" ht="15" hidden="false" customHeight="true" outlineLevel="0" collapsed="false">
      <c r="A22" s="16" t="str">
        <f aca="false">IF($B22="","",ROW()-4)</f>
        <v/>
      </c>
      <c r="B22" s="18"/>
      <c r="C22" s="18"/>
      <c r="D22" s="16" t="str">
        <f aca="false">IF($E22="","",ROW()-4)</f>
        <v/>
      </c>
      <c r="E22" s="18"/>
      <c r="F22" s="18"/>
    </row>
    <row r="23" customFormat="false" ht="15" hidden="false" customHeight="true" outlineLevel="0" collapsed="false">
      <c r="A23" s="16" t="str">
        <f aca="false">IF($B23="","",ROW()-4)</f>
        <v/>
      </c>
      <c r="B23" s="17"/>
      <c r="C23" s="17"/>
      <c r="D23" s="16" t="str">
        <f aca="false">IF($E23="","",ROW()-4)</f>
        <v/>
      </c>
      <c r="E23" s="17"/>
      <c r="F23" s="17"/>
    </row>
    <row r="24" customFormat="false" ht="15" hidden="false" customHeight="true" outlineLevel="0" collapsed="false">
      <c r="A24" s="16" t="str">
        <f aca="false">IF($B24="","",ROW()-4)</f>
        <v/>
      </c>
      <c r="B24" s="18"/>
      <c r="C24" s="18"/>
      <c r="D24" s="16" t="str">
        <f aca="false">IF($E24="","",ROW()-4)</f>
        <v/>
      </c>
      <c r="E24" s="18"/>
      <c r="F24" s="18"/>
    </row>
    <row r="25" customFormat="false" ht="15" hidden="false" customHeight="true" outlineLevel="0" collapsed="false">
      <c r="A25" s="16" t="str">
        <f aca="false">IF($B25="","",ROW()-4)</f>
        <v/>
      </c>
      <c r="B25" s="17"/>
      <c r="C25" s="17"/>
      <c r="D25" s="16" t="str">
        <f aca="false">IF($E25="","",ROW()-4)</f>
        <v/>
      </c>
      <c r="E25" s="17"/>
      <c r="F25" s="17"/>
    </row>
    <row r="26" customFormat="false" ht="15" hidden="false" customHeight="true" outlineLevel="0" collapsed="false">
      <c r="A26" s="16" t="str">
        <f aca="false">IF($B26="","",ROW()-4)</f>
        <v/>
      </c>
      <c r="B26" s="18"/>
      <c r="C26" s="18"/>
      <c r="D26" s="16" t="str">
        <f aca="false">IF($E26="","",ROW()-4)</f>
        <v/>
      </c>
      <c r="E26" s="18"/>
      <c r="F26" s="18"/>
    </row>
    <row r="27" customFormat="false" ht="15" hidden="false" customHeight="true" outlineLevel="0" collapsed="false">
      <c r="A27" s="16" t="str">
        <f aca="false">IF($B27="","",ROW()-4)</f>
        <v/>
      </c>
      <c r="B27" s="17"/>
      <c r="C27" s="17"/>
      <c r="D27" s="16" t="str">
        <f aca="false">IF($E27="","",ROW()-4)</f>
        <v/>
      </c>
      <c r="E27" s="17"/>
      <c r="F27" s="17"/>
    </row>
    <row r="28" customFormat="false" ht="15" hidden="false" customHeight="true" outlineLevel="0" collapsed="false">
      <c r="A28" s="16" t="str">
        <f aca="false">IF($B28="","",ROW()-4)</f>
        <v/>
      </c>
      <c r="B28" s="18"/>
      <c r="C28" s="18"/>
      <c r="D28" s="16" t="str">
        <f aca="false">IF($E28="","",ROW()-4)</f>
        <v/>
      </c>
      <c r="E28" s="18"/>
      <c r="F28" s="18"/>
    </row>
    <row r="29" customFormat="false" ht="15" hidden="false" customHeight="true" outlineLevel="0" collapsed="false">
      <c r="A29" s="16" t="str">
        <f aca="false">IF($B29="","",ROW()-4)</f>
        <v/>
      </c>
      <c r="B29" s="17"/>
      <c r="C29" s="17"/>
      <c r="D29" s="16" t="str">
        <f aca="false">IF($E29="","",ROW()-4)</f>
        <v/>
      </c>
      <c r="E29" s="17"/>
      <c r="F29" s="17"/>
    </row>
    <row r="30" customFormat="false" ht="15" hidden="false" customHeight="true" outlineLevel="0" collapsed="false">
      <c r="A30" s="16" t="str">
        <f aca="false">IF($B30="","",ROW()-4)</f>
        <v/>
      </c>
      <c r="B30" s="18"/>
      <c r="C30" s="18"/>
      <c r="D30" s="16" t="str">
        <f aca="false">IF($E30="","",ROW()-4)</f>
        <v/>
      </c>
      <c r="E30" s="18"/>
      <c r="F30" s="18"/>
    </row>
    <row r="31" customFormat="false" ht="15" hidden="false" customHeight="true" outlineLevel="0" collapsed="false">
      <c r="A31" s="16" t="str">
        <f aca="false">IF($B31="","",ROW()-4)</f>
        <v/>
      </c>
      <c r="B31" s="17"/>
      <c r="C31" s="17"/>
      <c r="D31" s="16" t="str">
        <f aca="false">IF($E31="","",ROW()-4)</f>
        <v/>
      </c>
      <c r="E31" s="17"/>
      <c r="F31" s="17"/>
    </row>
    <row r="32" customFormat="false" ht="15" hidden="false" customHeight="true" outlineLevel="0" collapsed="false">
      <c r="A32" s="16" t="str">
        <f aca="false">IF($B32="","",ROW()-4)</f>
        <v/>
      </c>
      <c r="B32" s="18"/>
      <c r="C32" s="18"/>
      <c r="D32" s="16" t="str">
        <f aca="false">IF($E32="","",ROW()-4)</f>
        <v/>
      </c>
      <c r="E32" s="18"/>
      <c r="F32" s="18"/>
    </row>
    <row r="33" customFormat="false" ht="15" hidden="false" customHeight="true" outlineLevel="0" collapsed="false">
      <c r="A33" s="16" t="str">
        <f aca="false">IF($B33="","",ROW()-4)</f>
        <v/>
      </c>
      <c r="B33" s="17"/>
      <c r="C33" s="17"/>
      <c r="D33" s="16" t="str">
        <f aca="false">IF($E33="","",ROW()-4)</f>
        <v/>
      </c>
      <c r="E33" s="17"/>
      <c r="F33" s="17"/>
    </row>
    <row r="34" customFormat="false" ht="15" hidden="false" customHeight="true" outlineLevel="0" collapsed="false">
      <c r="A34" s="16" t="str">
        <f aca="false">IF($B34="","",ROW()-4)</f>
        <v/>
      </c>
      <c r="B34" s="18"/>
      <c r="C34" s="18"/>
      <c r="D34" s="16" t="str">
        <f aca="false">IF($E34="","",ROW()-4)</f>
        <v/>
      </c>
      <c r="E34" s="18"/>
      <c r="F34" s="18"/>
    </row>
  </sheetData>
  <mergeCells count="2">
    <mergeCell ref="A1:E1"/>
    <mergeCell ref="A2:E2"/>
  </mergeCell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50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3"/>
    <col collapsed="false" customWidth="true" hidden="false" outlineLevel="0" max="3" min="3" style="1" width="38"/>
    <col collapsed="false" customWidth="true" hidden="false" outlineLevel="0" max="4" min="4" style="1" width="24"/>
    <col collapsed="false" customWidth="true" hidden="false" outlineLevel="0" max="5" min="5" style="1" width="11"/>
    <col collapsed="false" customWidth="true" hidden="false" outlineLevel="0" max="7" min="6" style="1" width="17"/>
    <col collapsed="false" customWidth="true" hidden="false" outlineLevel="0" max="8" min="8" style="1" width="19"/>
  </cols>
  <sheetData>
    <row r="1" customFormat="false" ht="30" hidden="false" customHeight="true" outlineLevel="0" collapsed="false">
      <c r="A1" s="2" t="s">
        <v>68</v>
      </c>
      <c r="B1" s="2"/>
      <c r="C1" s="2"/>
      <c r="D1" s="2"/>
      <c r="E1" s="2"/>
      <c r="F1" s="2"/>
      <c r="G1" s="2"/>
      <c r="H1" s="2"/>
    </row>
    <row r="2" customFormat="false" ht="19.5" hidden="false" customHeight="true" outlineLevel="0" collapsed="false">
      <c r="A2" s="3" t="s">
        <v>69</v>
      </c>
      <c r="B2" s="3"/>
      <c r="C2" s="3"/>
      <c r="D2" s="3"/>
      <c r="E2" s="3"/>
      <c r="F2" s="3"/>
      <c r="G2" s="3"/>
      <c r="H2" s="3"/>
    </row>
    <row r="4" customFormat="false" ht="21.75" hidden="false" customHeight="true" outlineLevel="0" collapsed="false">
      <c r="A4" s="19" t="s">
        <v>70</v>
      </c>
      <c r="B4" s="19"/>
      <c r="C4" s="20" t="n">
        <v>5000000</v>
      </c>
      <c r="D4" s="21" t="s">
        <v>71</v>
      </c>
      <c r="E4" s="22" t="n">
        <f aca="false">SUM($F$8:$F$507)</f>
        <v>9410000</v>
      </c>
      <c r="F4" s="21" t="s">
        <v>72</v>
      </c>
      <c r="G4" s="22" t="n">
        <f aca="false">SUM($G$8:$G$507)</f>
        <v>8120000</v>
      </c>
      <c r="H4" s="23" t="s">
        <v>73</v>
      </c>
    </row>
    <row r="5" customFormat="false" ht="24" hidden="false" customHeight="true" outlineLevel="0" collapsed="false">
      <c r="A5" s="24" t="s">
        <v>74</v>
      </c>
      <c r="B5" s="24"/>
      <c r="C5" s="24"/>
      <c r="D5" s="24"/>
      <c r="E5" s="24"/>
      <c r="F5" s="24"/>
      <c r="G5" s="24"/>
      <c r="H5" s="25" t="n">
        <f aca="false">$C$4+SUM($F$8:$F$507)-SUM($G$8:$G$507)</f>
        <v>6290000</v>
      </c>
    </row>
    <row r="7" customFormat="false" ht="21.75" hidden="false" customHeight="true" outlineLevel="0" collapsed="false">
      <c r="A7" s="26" t="s">
        <v>30</v>
      </c>
      <c r="B7" s="26" t="s">
        <v>75</v>
      </c>
      <c r="C7" s="26" t="s">
        <v>76</v>
      </c>
      <c r="D7" s="26" t="s">
        <v>77</v>
      </c>
      <c r="E7" s="26" t="s">
        <v>78</v>
      </c>
      <c r="F7" s="26" t="s">
        <v>79</v>
      </c>
      <c r="G7" s="26" t="s">
        <v>80</v>
      </c>
      <c r="H7" s="26" t="s">
        <v>81</v>
      </c>
    </row>
    <row r="8" customFormat="false" ht="15" hidden="false" customHeight="true" outlineLevel="0" collapsed="false">
      <c r="A8" s="16" t="n">
        <f aca="false">IF($B8="","",COUNT($B$8:$B8))</f>
        <v>1</v>
      </c>
      <c r="B8" s="27" t="n">
        <v>46223</v>
      </c>
      <c r="C8" s="28" t="s">
        <v>82</v>
      </c>
      <c r="D8" s="28" t="s">
        <v>34</v>
      </c>
      <c r="E8" s="29" t="str">
        <f aca="false">IF($B8="","",IF(N($F8)&gt;0,"Masuk",IF(N($G8)&gt;0,"Keluar","—")))</f>
        <v>Masuk</v>
      </c>
      <c r="F8" s="30" t="n">
        <v>1850000</v>
      </c>
      <c r="G8" s="30"/>
      <c r="H8" s="31" t="n">
        <f aca="false">IF($B8="","",$C$4+N($F8)-N($G8))</f>
        <v>6850000</v>
      </c>
    </row>
    <row r="9" customFormat="false" ht="15" hidden="false" customHeight="true" outlineLevel="0" collapsed="false">
      <c r="A9" s="16" t="n">
        <f aca="false">IF($B9="","",COUNT($B$8:$B9))</f>
        <v>2</v>
      </c>
      <c r="B9" s="27" t="n">
        <v>46224</v>
      </c>
      <c r="C9" s="28" t="s">
        <v>83</v>
      </c>
      <c r="D9" s="28" t="s">
        <v>36</v>
      </c>
      <c r="E9" s="29" t="str">
        <f aca="false">IF($B9="","",IF(N($F9)&gt;0,"Masuk",IF(N($G9)&gt;0,"Keluar","—")))</f>
        <v>Keluar</v>
      </c>
      <c r="F9" s="30"/>
      <c r="G9" s="30" t="n">
        <v>4200000</v>
      </c>
      <c r="H9" s="31" t="n">
        <f aca="false">IF($B9="","",IF($H8="",$C$4,$H8)+N($F9)-N($G9))</f>
        <v>2650000</v>
      </c>
    </row>
    <row r="10" customFormat="false" ht="15" hidden="false" customHeight="true" outlineLevel="0" collapsed="false">
      <c r="A10" s="16" t="n">
        <f aca="false">IF($B10="","",COUNT($B$8:$B10))</f>
        <v>3</v>
      </c>
      <c r="B10" s="27" t="n">
        <v>46225</v>
      </c>
      <c r="C10" s="28" t="s">
        <v>84</v>
      </c>
      <c r="D10" s="28" t="s">
        <v>48</v>
      </c>
      <c r="E10" s="29" t="str">
        <f aca="false">IF($B10="","",IF(N($F10)&gt;0,"Masuk",IF(N($G10)&gt;0,"Keluar","—")))</f>
        <v>Keluar</v>
      </c>
      <c r="F10" s="30"/>
      <c r="G10" s="30" t="n">
        <v>680000</v>
      </c>
      <c r="H10" s="31" t="n">
        <f aca="false">IF($B10="","",IF($H9="",$C$4,$H9)+N($F10)-N($G10))</f>
        <v>1970000</v>
      </c>
    </row>
    <row r="11" customFormat="false" ht="15" hidden="false" customHeight="true" outlineLevel="0" collapsed="false">
      <c r="A11" s="16" t="n">
        <f aca="false">IF($B11="","",COUNT($B$8:$B11))</f>
        <v>4</v>
      </c>
      <c r="B11" s="27" t="n">
        <v>46227</v>
      </c>
      <c r="C11" s="28" t="s">
        <v>85</v>
      </c>
      <c r="D11" s="28" t="s">
        <v>34</v>
      </c>
      <c r="E11" s="29" t="str">
        <f aca="false">IF($B11="","",IF(N($F11)&gt;0,"Masuk",IF(N($G11)&gt;0,"Keluar","—")))</f>
        <v>Masuk</v>
      </c>
      <c r="F11" s="30" t="n">
        <v>3420000</v>
      </c>
      <c r="G11" s="30"/>
      <c r="H11" s="31" t="n">
        <f aca="false">IF($B11="","",IF($H10="",$C$4,$H10)+N($F11)-N($G11))</f>
        <v>5390000</v>
      </c>
    </row>
    <row r="12" customFormat="false" ht="15" hidden="false" customHeight="true" outlineLevel="0" collapsed="false">
      <c r="A12" s="16" t="n">
        <f aca="false">IF($B12="","",COUNT($B$8:$B12))</f>
        <v>5</v>
      </c>
      <c r="B12" s="27" t="n">
        <v>46228</v>
      </c>
      <c r="C12" s="28" t="s">
        <v>86</v>
      </c>
      <c r="D12" s="28" t="s">
        <v>38</v>
      </c>
      <c r="E12" s="29" t="str">
        <f aca="false">IF($B12="","",IF(N($F12)&gt;0,"Masuk",IF(N($G12)&gt;0,"Keluar","—")))</f>
        <v>Masuk</v>
      </c>
      <c r="F12" s="30" t="n">
        <v>2500000</v>
      </c>
      <c r="G12" s="30"/>
      <c r="H12" s="31" t="n">
        <f aca="false">IF($B12="","",IF($H11="",$C$4,$H11)+N($F12)-N($G12))</f>
        <v>7890000</v>
      </c>
    </row>
    <row r="13" customFormat="false" ht="15" hidden="false" customHeight="true" outlineLevel="0" collapsed="false">
      <c r="A13" s="16" t="n">
        <f aca="false">IF($B13="","",COUNT($B$8:$B13))</f>
        <v>6</v>
      </c>
      <c r="B13" s="27" t="n">
        <v>46230</v>
      </c>
      <c r="C13" s="28" t="s">
        <v>87</v>
      </c>
      <c r="D13" s="28" t="s">
        <v>52</v>
      </c>
      <c r="E13" s="29" t="str">
        <f aca="false">IF($B13="","",IF(N($F13)&gt;0,"Masuk",IF(N($G13)&gt;0,"Keluar","—")))</f>
        <v>Keluar</v>
      </c>
      <c r="F13" s="30"/>
      <c r="G13" s="30" t="n">
        <v>240000</v>
      </c>
      <c r="H13" s="31" t="n">
        <f aca="false">IF($B13="","",IF($H12="",$C$4,$H12)+N($F13)-N($G13))</f>
        <v>7650000</v>
      </c>
    </row>
    <row r="14" customFormat="false" ht="15" hidden="false" customHeight="true" outlineLevel="0" collapsed="false">
      <c r="A14" s="16" t="n">
        <f aca="false">IF($B14="","",COUNT($B$8:$B14))</f>
        <v>7</v>
      </c>
      <c r="B14" s="27" t="n">
        <v>46232</v>
      </c>
      <c r="C14" s="28" t="s">
        <v>88</v>
      </c>
      <c r="D14" s="28" t="s">
        <v>40</v>
      </c>
      <c r="E14" s="29" t="str">
        <f aca="false">IF($B14="","",IF(N($F14)&gt;0,"Masuk",IF(N($G14)&gt;0,"Keluar","—")))</f>
        <v>Keluar</v>
      </c>
      <c r="F14" s="30"/>
      <c r="G14" s="30" t="n">
        <v>3000000</v>
      </c>
      <c r="H14" s="31" t="n">
        <f aca="false">IF($B14="","",IF($H13="",$C$4,$H13)+N($F14)-N($G14))</f>
        <v>4650000</v>
      </c>
    </row>
    <row r="15" customFormat="false" ht="15" hidden="false" customHeight="true" outlineLevel="0" collapsed="false">
      <c r="A15" s="16" t="n">
        <f aca="false">IF($B15="","",COUNT($B$8:$B15))</f>
        <v>8</v>
      </c>
      <c r="B15" s="27" t="n">
        <v>46234</v>
      </c>
      <c r="C15" s="28" t="s">
        <v>89</v>
      </c>
      <c r="D15" s="28" t="s">
        <v>34</v>
      </c>
      <c r="E15" s="29" t="str">
        <f aca="false">IF($B15="","",IF(N($F15)&gt;0,"Masuk",IF(N($G15)&gt;0,"Keluar","—")))</f>
        <v>Masuk</v>
      </c>
      <c r="F15" s="30" t="n">
        <v>1640000</v>
      </c>
      <c r="G15" s="30"/>
      <c r="H15" s="31" t="n">
        <f aca="false">IF($B15="","",IF($H14="",$C$4,$H14)+N($F15)-N($G15))</f>
        <v>6290000</v>
      </c>
    </row>
    <row r="16" customFormat="false" ht="15" hidden="false" customHeight="true" outlineLevel="0" collapsed="false">
      <c r="A16" s="16" t="str">
        <f aca="false">IF($B16="","",COUNT($B$8:$B16))</f>
        <v/>
      </c>
      <c r="B16" s="32"/>
      <c r="C16" s="17"/>
      <c r="D16" s="17"/>
      <c r="E16" s="29" t="str">
        <f aca="false">IF($B16="","",IF(N($F16)&gt;0,"Masuk",IF(N($G16)&gt;0,"Keluar","—")))</f>
        <v/>
      </c>
      <c r="F16" s="33"/>
      <c r="G16" s="33"/>
      <c r="H16" s="31" t="str">
        <f aca="false">IF($B16="","",IF($H15="",$C$4,$H15)+N($F16)-N($G16))</f>
        <v/>
      </c>
    </row>
    <row r="17" customFormat="false" ht="15" hidden="false" customHeight="true" outlineLevel="0" collapsed="false">
      <c r="A17" s="16" t="str">
        <f aca="false">IF($B17="","",COUNT($B$8:$B17))</f>
        <v/>
      </c>
      <c r="B17" s="34"/>
      <c r="C17" s="18"/>
      <c r="D17" s="18"/>
      <c r="E17" s="29" t="str">
        <f aca="false">IF($B17="","",IF(N($F17)&gt;0,"Masuk",IF(N($G17)&gt;0,"Keluar","—")))</f>
        <v/>
      </c>
      <c r="F17" s="35"/>
      <c r="G17" s="35"/>
      <c r="H17" s="31" t="str">
        <f aca="false">IF($B17="","",IF($H16="",$C$4,$H16)+N($F17)-N($G17))</f>
        <v/>
      </c>
    </row>
    <row r="18" customFormat="false" ht="15" hidden="false" customHeight="true" outlineLevel="0" collapsed="false">
      <c r="A18" s="16" t="str">
        <f aca="false">IF($B18="","",COUNT($B$8:$B18))</f>
        <v/>
      </c>
      <c r="B18" s="32"/>
      <c r="C18" s="17"/>
      <c r="D18" s="17"/>
      <c r="E18" s="29" t="str">
        <f aca="false">IF($B18="","",IF(N($F18)&gt;0,"Masuk",IF(N($G18)&gt;0,"Keluar","—")))</f>
        <v/>
      </c>
      <c r="F18" s="33"/>
      <c r="G18" s="33"/>
      <c r="H18" s="31" t="str">
        <f aca="false">IF($B18="","",IF($H17="",$C$4,$H17)+N($F18)-N($G18))</f>
        <v/>
      </c>
    </row>
    <row r="19" customFormat="false" ht="15" hidden="false" customHeight="true" outlineLevel="0" collapsed="false">
      <c r="A19" s="16" t="str">
        <f aca="false">IF($B19="","",COUNT($B$8:$B19))</f>
        <v/>
      </c>
      <c r="B19" s="34"/>
      <c r="C19" s="18"/>
      <c r="D19" s="18"/>
      <c r="E19" s="29" t="str">
        <f aca="false">IF($B19="","",IF(N($F19)&gt;0,"Masuk",IF(N($G19)&gt;0,"Keluar","—")))</f>
        <v/>
      </c>
      <c r="F19" s="35"/>
      <c r="G19" s="35"/>
      <c r="H19" s="31" t="str">
        <f aca="false">IF($B19="","",IF($H18="",$C$4,$H18)+N($F19)-N($G19))</f>
        <v/>
      </c>
    </row>
    <row r="20" customFormat="false" ht="15" hidden="false" customHeight="true" outlineLevel="0" collapsed="false">
      <c r="A20" s="16" t="str">
        <f aca="false">IF($B20="","",COUNT($B$8:$B20))</f>
        <v/>
      </c>
      <c r="B20" s="32"/>
      <c r="C20" s="17"/>
      <c r="D20" s="17"/>
      <c r="E20" s="29" t="str">
        <f aca="false">IF($B20="","",IF(N($F20)&gt;0,"Masuk",IF(N($G20)&gt;0,"Keluar","—")))</f>
        <v/>
      </c>
      <c r="F20" s="33"/>
      <c r="G20" s="33"/>
      <c r="H20" s="31" t="str">
        <f aca="false">IF($B20="","",IF($H19="",$C$4,$H19)+N($F20)-N($G20))</f>
        <v/>
      </c>
    </row>
    <row r="21" customFormat="false" ht="15" hidden="false" customHeight="true" outlineLevel="0" collapsed="false">
      <c r="A21" s="16" t="str">
        <f aca="false">IF($B21="","",COUNT($B$8:$B21))</f>
        <v/>
      </c>
      <c r="B21" s="34"/>
      <c r="C21" s="18"/>
      <c r="D21" s="18"/>
      <c r="E21" s="29" t="str">
        <f aca="false">IF($B21="","",IF(N($F21)&gt;0,"Masuk",IF(N($G21)&gt;0,"Keluar","—")))</f>
        <v/>
      </c>
      <c r="F21" s="35"/>
      <c r="G21" s="35"/>
      <c r="H21" s="31" t="str">
        <f aca="false">IF($B21="","",IF($H20="",$C$4,$H20)+N($F21)-N($G21))</f>
        <v/>
      </c>
    </row>
    <row r="22" customFormat="false" ht="15" hidden="false" customHeight="true" outlineLevel="0" collapsed="false">
      <c r="A22" s="16" t="str">
        <f aca="false">IF($B22="","",COUNT($B$8:$B22))</f>
        <v/>
      </c>
      <c r="B22" s="32"/>
      <c r="C22" s="17"/>
      <c r="D22" s="17"/>
      <c r="E22" s="29" t="str">
        <f aca="false">IF($B22="","",IF(N($F22)&gt;0,"Masuk",IF(N($G22)&gt;0,"Keluar","—")))</f>
        <v/>
      </c>
      <c r="F22" s="33"/>
      <c r="G22" s="33"/>
      <c r="H22" s="31" t="str">
        <f aca="false">IF($B22="","",IF($H21="",$C$4,$H21)+N($F22)-N($G22))</f>
        <v/>
      </c>
    </row>
    <row r="23" customFormat="false" ht="15" hidden="false" customHeight="true" outlineLevel="0" collapsed="false">
      <c r="A23" s="16" t="str">
        <f aca="false">IF($B23="","",COUNT($B$8:$B23))</f>
        <v/>
      </c>
      <c r="B23" s="34"/>
      <c r="C23" s="18"/>
      <c r="D23" s="18"/>
      <c r="E23" s="29" t="str">
        <f aca="false">IF($B23="","",IF(N($F23)&gt;0,"Masuk",IF(N($G23)&gt;0,"Keluar","—")))</f>
        <v/>
      </c>
      <c r="F23" s="35"/>
      <c r="G23" s="35"/>
      <c r="H23" s="31" t="str">
        <f aca="false">IF($B23="","",IF($H22="",$C$4,$H22)+N($F23)-N($G23))</f>
        <v/>
      </c>
    </row>
    <row r="24" customFormat="false" ht="15" hidden="false" customHeight="true" outlineLevel="0" collapsed="false">
      <c r="A24" s="16" t="str">
        <f aca="false">IF($B24="","",COUNT($B$8:$B24))</f>
        <v/>
      </c>
      <c r="B24" s="32"/>
      <c r="C24" s="17"/>
      <c r="D24" s="17"/>
      <c r="E24" s="29" t="str">
        <f aca="false">IF($B24="","",IF(N($F24)&gt;0,"Masuk",IF(N($G24)&gt;0,"Keluar","—")))</f>
        <v/>
      </c>
      <c r="F24" s="33"/>
      <c r="G24" s="33"/>
      <c r="H24" s="31" t="str">
        <f aca="false">IF($B24="","",IF($H23="",$C$4,$H23)+N($F24)-N($G24))</f>
        <v/>
      </c>
    </row>
    <row r="25" customFormat="false" ht="15" hidden="false" customHeight="true" outlineLevel="0" collapsed="false">
      <c r="A25" s="16" t="str">
        <f aca="false">IF($B25="","",COUNT($B$8:$B25))</f>
        <v/>
      </c>
      <c r="B25" s="34"/>
      <c r="C25" s="18"/>
      <c r="D25" s="18"/>
      <c r="E25" s="29" t="str">
        <f aca="false">IF($B25="","",IF(N($F25)&gt;0,"Masuk",IF(N($G25)&gt;0,"Keluar","—")))</f>
        <v/>
      </c>
      <c r="F25" s="35"/>
      <c r="G25" s="35"/>
      <c r="H25" s="31" t="str">
        <f aca="false">IF($B25="","",IF($H24="",$C$4,$H24)+N($F25)-N($G25))</f>
        <v/>
      </c>
    </row>
    <row r="26" customFormat="false" ht="15" hidden="false" customHeight="true" outlineLevel="0" collapsed="false">
      <c r="A26" s="16" t="str">
        <f aca="false">IF($B26="","",COUNT($B$8:$B26))</f>
        <v/>
      </c>
      <c r="B26" s="32"/>
      <c r="C26" s="17"/>
      <c r="D26" s="17"/>
      <c r="E26" s="29" t="str">
        <f aca="false">IF($B26="","",IF(N($F26)&gt;0,"Masuk",IF(N($G26)&gt;0,"Keluar","—")))</f>
        <v/>
      </c>
      <c r="F26" s="33"/>
      <c r="G26" s="33"/>
      <c r="H26" s="31" t="str">
        <f aca="false">IF($B26="","",IF($H25="",$C$4,$H25)+N($F26)-N($G26))</f>
        <v/>
      </c>
    </row>
    <row r="27" customFormat="false" ht="15" hidden="false" customHeight="true" outlineLevel="0" collapsed="false">
      <c r="A27" s="16" t="str">
        <f aca="false">IF($B27="","",COUNT($B$8:$B27))</f>
        <v/>
      </c>
      <c r="B27" s="34"/>
      <c r="C27" s="18"/>
      <c r="D27" s="18"/>
      <c r="E27" s="29" t="str">
        <f aca="false">IF($B27="","",IF(N($F27)&gt;0,"Masuk",IF(N($G27)&gt;0,"Keluar","—")))</f>
        <v/>
      </c>
      <c r="F27" s="35"/>
      <c r="G27" s="35"/>
      <c r="H27" s="31" t="str">
        <f aca="false">IF($B27="","",IF($H26="",$C$4,$H26)+N($F27)-N($G27))</f>
        <v/>
      </c>
    </row>
    <row r="28" customFormat="false" ht="15" hidden="false" customHeight="true" outlineLevel="0" collapsed="false">
      <c r="A28" s="16" t="str">
        <f aca="false">IF($B28="","",COUNT($B$8:$B28))</f>
        <v/>
      </c>
      <c r="B28" s="32"/>
      <c r="C28" s="17"/>
      <c r="D28" s="17"/>
      <c r="E28" s="29" t="str">
        <f aca="false">IF($B28="","",IF(N($F28)&gt;0,"Masuk",IF(N($G28)&gt;0,"Keluar","—")))</f>
        <v/>
      </c>
      <c r="F28" s="33"/>
      <c r="G28" s="33"/>
      <c r="H28" s="31" t="str">
        <f aca="false">IF($B28="","",IF($H27="",$C$4,$H27)+N($F28)-N($G28))</f>
        <v/>
      </c>
    </row>
    <row r="29" customFormat="false" ht="15" hidden="false" customHeight="true" outlineLevel="0" collapsed="false">
      <c r="A29" s="16" t="str">
        <f aca="false">IF($B29="","",COUNT($B$8:$B29))</f>
        <v/>
      </c>
      <c r="B29" s="34"/>
      <c r="C29" s="18"/>
      <c r="D29" s="18"/>
      <c r="E29" s="29" t="str">
        <f aca="false">IF($B29="","",IF(N($F29)&gt;0,"Masuk",IF(N($G29)&gt;0,"Keluar","—")))</f>
        <v/>
      </c>
      <c r="F29" s="35"/>
      <c r="G29" s="35"/>
      <c r="H29" s="31" t="str">
        <f aca="false">IF($B29="","",IF($H28="",$C$4,$H28)+N($F29)-N($G29))</f>
        <v/>
      </c>
    </row>
    <row r="30" customFormat="false" ht="15" hidden="false" customHeight="true" outlineLevel="0" collapsed="false">
      <c r="A30" s="16" t="str">
        <f aca="false">IF($B30="","",COUNT($B$8:$B30))</f>
        <v/>
      </c>
      <c r="B30" s="32"/>
      <c r="C30" s="17"/>
      <c r="D30" s="17"/>
      <c r="E30" s="29" t="str">
        <f aca="false">IF($B30="","",IF(N($F30)&gt;0,"Masuk",IF(N($G30)&gt;0,"Keluar","—")))</f>
        <v/>
      </c>
      <c r="F30" s="33"/>
      <c r="G30" s="33"/>
      <c r="H30" s="31" t="str">
        <f aca="false">IF($B30="","",IF($H29="",$C$4,$H29)+N($F30)-N($G30))</f>
        <v/>
      </c>
    </row>
    <row r="31" customFormat="false" ht="15" hidden="false" customHeight="true" outlineLevel="0" collapsed="false">
      <c r="A31" s="16" t="str">
        <f aca="false">IF($B31="","",COUNT($B$8:$B31))</f>
        <v/>
      </c>
      <c r="B31" s="34"/>
      <c r="C31" s="18"/>
      <c r="D31" s="18"/>
      <c r="E31" s="29" t="str">
        <f aca="false">IF($B31="","",IF(N($F31)&gt;0,"Masuk",IF(N($G31)&gt;0,"Keluar","—")))</f>
        <v/>
      </c>
      <c r="F31" s="35"/>
      <c r="G31" s="35"/>
      <c r="H31" s="31" t="str">
        <f aca="false">IF($B31="","",IF($H30="",$C$4,$H30)+N($F31)-N($G31))</f>
        <v/>
      </c>
    </row>
    <row r="32" customFormat="false" ht="15" hidden="false" customHeight="true" outlineLevel="0" collapsed="false">
      <c r="A32" s="16" t="str">
        <f aca="false">IF($B32="","",COUNT($B$8:$B32))</f>
        <v/>
      </c>
      <c r="B32" s="32"/>
      <c r="C32" s="17"/>
      <c r="D32" s="17"/>
      <c r="E32" s="29" t="str">
        <f aca="false">IF($B32="","",IF(N($F32)&gt;0,"Masuk",IF(N($G32)&gt;0,"Keluar","—")))</f>
        <v/>
      </c>
      <c r="F32" s="33"/>
      <c r="G32" s="33"/>
      <c r="H32" s="31" t="str">
        <f aca="false">IF($B32="","",IF($H31="",$C$4,$H31)+N($F32)-N($G32))</f>
        <v/>
      </c>
    </row>
    <row r="33" customFormat="false" ht="15" hidden="false" customHeight="true" outlineLevel="0" collapsed="false">
      <c r="A33" s="16" t="str">
        <f aca="false">IF($B33="","",COUNT($B$8:$B33))</f>
        <v/>
      </c>
      <c r="B33" s="34"/>
      <c r="C33" s="18"/>
      <c r="D33" s="18"/>
      <c r="E33" s="29" t="str">
        <f aca="false">IF($B33="","",IF(N($F33)&gt;0,"Masuk",IF(N($G33)&gt;0,"Keluar","—")))</f>
        <v/>
      </c>
      <c r="F33" s="35"/>
      <c r="G33" s="35"/>
      <c r="H33" s="31" t="str">
        <f aca="false">IF($B33="","",IF($H32="",$C$4,$H32)+N($F33)-N($G33))</f>
        <v/>
      </c>
    </row>
    <row r="34" customFormat="false" ht="15" hidden="false" customHeight="true" outlineLevel="0" collapsed="false">
      <c r="A34" s="16" t="str">
        <f aca="false">IF($B34="","",COUNT($B$8:$B34))</f>
        <v/>
      </c>
      <c r="B34" s="32"/>
      <c r="C34" s="17"/>
      <c r="D34" s="17"/>
      <c r="E34" s="29" t="str">
        <f aca="false">IF($B34="","",IF(N($F34)&gt;0,"Masuk",IF(N($G34)&gt;0,"Keluar","—")))</f>
        <v/>
      </c>
      <c r="F34" s="33"/>
      <c r="G34" s="33"/>
      <c r="H34" s="31" t="str">
        <f aca="false">IF($B34="","",IF($H33="",$C$4,$H33)+N($F34)-N($G34))</f>
        <v/>
      </c>
    </row>
    <row r="35" customFormat="false" ht="15" hidden="false" customHeight="true" outlineLevel="0" collapsed="false">
      <c r="A35" s="16" t="str">
        <f aca="false">IF($B35="","",COUNT($B$8:$B35))</f>
        <v/>
      </c>
      <c r="B35" s="34"/>
      <c r="C35" s="18"/>
      <c r="D35" s="18"/>
      <c r="E35" s="29" t="str">
        <f aca="false">IF($B35="","",IF(N($F35)&gt;0,"Masuk",IF(N($G35)&gt;0,"Keluar","—")))</f>
        <v/>
      </c>
      <c r="F35" s="35"/>
      <c r="G35" s="35"/>
      <c r="H35" s="31" t="str">
        <f aca="false">IF($B35="","",IF($H34="",$C$4,$H34)+N($F35)-N($G35))</f>
        <v/>
      </c>
    </row>
    <row r="36" customFormat="false" ht="15" hidden="false" customHeight="true" outlineLevel="0" collapsed="false">
      <c r="A36" s="16" t="str">
        <f aca="false">IF($B36="","",COUNT($B$8:$B36))</f>
        <v/>
      </c>
      <c r="B36" s="32"/>
      <c r="C36" s="17"/>
      <c r="D36" s="17"/>
      <c r="E36" s="29" t="str">
        <f aca="false">IF($B36="","",IF(N($F36)&gt;0,"Masuk",IF(N($G36)&gt;0,"Keluar","—")))</f>
        <v/>
      </c>
      <c r="F36" s="33"/>
      <c r="G36" s="33"/>
      <c r="H36" s="31" t="str">
        <f aca="false">IF($B36="","",IF($H35="",$C$4,$H35)+N($F36)-N($G36))</f>
        <v/>
      </c>
    </row>
    <row r="37" customFormat="false" ht="15" hidden="false" customHeight="true" outlineLevel="0" collapsed="false">
      <c r="A37" s="16" t="str">
        <f aca="false">IF($B37="","",COUNT($B$8:$B37))</f>
        <v/>
      </c>
      <c r="B37" s="34"/>
      <c r="C37" s="18"/>
      <c r="D37" s="18"/>
      <c r="E37" s="29" t="str">
        <f aca="false">IF($B37="","",IF(N($F37)&gt;0,"Masuk",IF(N($G37)&gt;0,"Keluar","—")))</f>
        <v/>
      </c>
      <c r="F37" s="35"/>
      <c r="G37" s="35"/>
      <c r="H37" s="31" t="str">
        <f aca="false">IF($B37="","",IF($H36="",$C$4,$H36)+N($F37)-N($G37))</f>
        <v/>
      </c>
    </row>
    <row r="38" customFormat="false" ht="15" hidden="false" customHeight="true" outlineLevel="0" collapsed="false">
      <c r="A38" s="16" t="str">
        <f aca="false">IF($B38="","",COUNT($B$8:$B38))</f>
        <v/>
      </c>
      <c r="B38" s="32"/>
      <c r="C38" s="17"/>
      <c r="D38" s="17"/>
      <c r="E38" s="29" t="str">
        <f aca="false">IF($B38="","",IF(N($F38)&gt;0,"Masuk",IF(N($G38)&gt;0,"Keluar","—")))</f>
        <v/>
      </c>
      <c r="F38" s="33"/>
      <c r="G38" s="33"/>
      <c r="H38" s="31" t="str">
        <f aca="false">IF($B38="","",IF($H37="",$C$4,$H37)+N($F38)-N($G38))</f>
        <v/>
      </c>
    </row>
    <row r="39" customFormat="false" ht="15" hidden="false" customHeight="true" outlineLevel="0" collapsed="false">
      <c r="A39" s="16" t="str">
        <f aca="false">IF($B39="","",COUNT($B$8:$B39))</f>
        <v/>
      </c>
      <c r="B39" s="34"/>
      <c r="C39" s="18"/>
      <c r="D39" s="18"/>
      <c r="E39" s="29" t="str">
        <f aca="false">IF($B39="","",IF(N($F39)&gt;0,"Masuk",IF(N($G39)&gt;0,"Keluar","—")))</f>
        <v/>
      </c>
      <c r="F39" s="35"/>
      <c r="G39" s="35"/>
      <c r="H39" s="31" t="str">
        <f aca="false">IF($B39="","",IF($H38="",$C$4,$H38)+N($F39)-N($G39))</f>
        <v/>
      </c>
    </row>
    <row r="40" customFormat="false" ht="15" hidden="false" customHeight="true" outlineLevel="0" collapsed="false">
      <c r="A40" s="16" t="str">
        <f aca="false">IF($B40="","",COUNT($B$8:$B40))</f>
        <v/>
      </c>
      <c r="B40" s="32"/>
      <c r="C40" s="17"/>
      <c r="D40" s="17"/>
      <c r="E40" s="29" t="str">
        <f aca="false">IF($B40="","",IF(N($F40)&gt;0,"Masuk",IF(N($G40)&gt;0,"Keluar","—")))</f>
        <v/>
      </c>
      <c r="F40" s="33"/>
      <c r="G40" s="33"/>
      <c r="H40" s="31" t="str">
        <f aca="false">IF($B40="","",IF($H39="",$C$4,$H39)+N($F40)-N($G40))</f>
        <v/>
      </c>
    </row>
    <row r="41" customFormat="false" ht="15" hidden="false" customHeight="true" outlineLevel="0" collapsed="false">
      <c r="A41" s="16" t="str">
        <f aca="false">IF($B41="","",COUNT($B$8:$B41))</f>
        <v/>
      </c>
      <c r="B41" s="34"/>
      <c r="C41" s="18"/>
      <c r="D41" s="18"/>
      <c r="E41" s="29" t="str">
        <f aca="false">IF($B41="","",IF(N($F41)&gt;0,"Masuk",IF(N($G41)&gt;0,"Keluar","—")))</f>
        <v/>
      </c>
      <c r="F41" s="35"/>
      <c r="G41" s="35"/>
      <c r="H41" s="31" t="str">
        <f aca="false">IF($B41="","",IF($H40="",$C$4,$H40)+N($F41)-N($G41))</f>
        <v/>
      </c>
    </row>
    <row r="42" customFormat="false" ht="15" hidden="false" customHeight="true" outlineLevel="0" collapsed="false">
      <c r="A42" s="16" t="str">
        <f aca="false">IF($B42="","",COUNT($B$8:$B42))</f>
        <v/>
      </c>
      <c r="B42" s="32"/>
      <c r="C42" s="17"/>
      <c r="D42" s="17"/>
      <c r="E42" s="29" t="str">
        <f aca="false">IF($B42="","",IF(N($F42)&gt;0,"Masuk",IF(N($G42)&gt;0,"Keluar","—")))</f>
        <v/>
      </c>
      <c r="F42" s="33"/>
      <c r="G42" s="33"/>
      <c r="H42" s="31" t="str">
        <f aca="false">IF($B42="","",IF($H41="",$C$4,$H41)+N($F42)-N($G42))</f>
        <v/>
      </c>
    </row>
    <row r="43" customFormat="false" ht="15" hidden="false" customHeight="true" outlineLevel="0" collapsed="false">
      <c r="A43" s="16" t="str">
        <f aca="false">IF($B43="","",COUNT($B$8:$B43))</f>
        <v/>
      </c>
      <c r="B43" s="34"/>
      <c r="C43" s="18"/>
      <c r="D43" s="18"/>
      <c r="E43" s="29" t="str">
        <f aca="false">IF($B43="","",IF(N($F43)&gt;0,"Masuk",IF(N($G43)&gt;0,"Keluar","—")))</f>
        <v/>
      </c>
      <c r="F43" s="35"/>
      <c r="G43" s="35"/>
      <c r="H43" s="31" t="str">
        <f aca="false">IF($B43="","",IF($H42="",$C$4,$H42)+N($F43)-N($G43))</f>
        <v/>
      </c>
    </row>
    <row r="44" customFormat="false" ht="15" hidden="false" customHeight="true" outlineLevel="0" collapsed="false">
      <c r="A44" s="16" t="str">
        <f aca="false">IF($B44="","",COUNT($B$8:$B44))</f>
        <v/>
      </c>
      <c r="B44" s="32"/>
      <c r="C44" s="17"/>
      <c r="D44" s="17"/>
      <c r="E44" s="29" t="str">
        <f aca="false">IF($B44="","",IF(N($F44)&gt;0,"Masuk",IF(N($G44)&gt;0,"Keluar","—")))</f>
        <v/>
      </c>
      <c r="F44" s="33"/>
      <c r="G44" s="33"/>
      <c r="H44" s="31" t="str">
        <f aca="false">IF($B44="","",IF($H43="",$C$4,$H43)+N($F44)-N($G44))</f>
        <v/>
      </c>
    </row>
    <row r="45" customFormat="false" ht="15" hidden="false" customHeight="true" outlineLevel="0" collapsed="false">
      <c r="A45" s="16" t="str">
        <f aca="false">IF($B45="","",COUNT($B$8:$B45))</f>
        <v/>
      </c>
      <c r="B45" s="34"/>
      <c r="C45" s="18"/>
      <c r="D45" s="18"/>
      <c r="E45" s="29" t="str">
        <f aca="false">IF($B45="","",IF(N($F45)&gt;0,"Masuk",IF(N($G45)&gt;0,"Keluar","—")))</f>
        <v/>
      </c>
      <c r="F45" s="35"/>
      <c r="G45" s="35"/>
      <c r="H45" s="31" t="str">
        <f aca="false">IF($B45="","",IF($H44="",$C$4,$H44)+N($F45)-N($G45))</f>
        <v/>
      </c>
    </row>
    <row r="46" customFormat="false" ht="15" hidden="false" customHeight="true" outlineLevel="0" collapsed="false">
      <c r="A46" s="16" t="str">
        <f aca="false">IF($B46="","",COUNT($B$8:$B46))</f>
        <v/>
      </c>
      <c r="B46" s="32"/>
      <c r="C46" s="17"/>
      <c r="D46" s="17"/>
      <c r="E46" s="29" t="str">
        <f aca="false">IF($B46="","",IF(N($F46)&gt;0,"Masuk",IF(N($G46)&gt;0,"Keluar","—")))</f>
        <v/>
      </c>
      <c r="F46" s="33"/>
      <c r="G46" s="33"/>
      <c r="H46" s="31" t="str">
        <f aca="false">IF($B46="","",IF($H45="",$C$4,$H45)+N($F46)-N($G46))</f>
        <v/>
      </c>
    </row>
    <row r="47" customFormat="false" ht="15" hidden="false" customHeight="true" outlineLevel="0" collapsed="false">
      <c r="A47" s="16" t="str">
        <f aca="false">IF($B47="","",COUNT($B$8:$B47))</f>
        <v/>
      </c>
      <c r="B47" s="34"/>
      <c r="C47" s="18"/>
      <c r="D47" s="18"/>
      <c r="E47" s="29" t="str">
        <f aca="false">IF($B47="","",IF(N($F47)&gt;0,"Masuk",IF(N($G47)&gt;0,"Keluar","—")))</f>
        <v/>
      </c>
      <c r="F47" s="35"/>
      <c r="G47" s="35"/>
      <c r="H47" s="31" t="str">
        <f aca="false">IF($B47="","",IF($H46="",$C$4,$H46)+N($F47)-N($G47))</f>
        <v/>
      </c>
    </row>
    <row r="48" customFormat="false" ht="15" hidden="false" customHeight="true" outlineLevel="0" collapsed="false">
      <c r="A48" s="16" t="str">
        <f aca="false">IF($B48="","",COUNT($B$8:$B48))</f>
        <v/>
      </c>
      <c r="B48" s="32"/>
      <c r="C48" s="17"/>
      <c r="D48" s="17"/>
      <c r="E48" s="29" t="str">
        <f aca="false">IF($B48="","",IF(N($F48)&gt;0,"Masuk",IF(N($G48)&gt;0,"Keluar","—")))</f>
        <v/>
      </c>
      <c r="F48" s="33"/>
      <c r="G48" s="33"/>
      <c r="H48" s="31" t="str">
        <f aca="false">IF($B48="","",IF($H47="",$C$4,$H47)+N($F48)-N($G48))</f>
        <v/>
      </c>
    </row>
    <row r="49" customFormat="false" ht="15" hidden="false" customHeight="true" outlineLevel="0" collapsed="false">
      <c r="A49" s="16" t="str">
        <f aca="false">IF($B49="","",COUNT($B$8:$B49))</f>
        <v/>
      </c>
      <c r="B49" s="34"/>
      <c r="C49" s="18"/>
      <c r="D49" s="18"/>
      <c r="E49" s="29" t="str">
        <f aca="false">IF($B49="","",IF(N($F49)&gt;0,"Masuk",IF(N($G49)&gt;0,"Keluar","—")))</f>
        <v/>
      </c>
      <c r="F49" s="35"/>
      <c r="G49" s="35"/>
      <c r="H49" s="31" t="str">
        <f aca="false">IF($B49="","",IF($H48="",$C$4,$H48)+N($F49)-N($G49))</f>
        <v/>
      </c>
    </row>
    <row r="50" customFormat="false" ht="15" hidden="false" customHeight="true" outlineLevel="0" collapsed="false">
      <c r="A50" s="16" t="str">
        <f aca="false">IF($B50="","",COUNT($B$8:$B50))</f>
        <v/>
      </c>
      <c r="B50" s="32"/>
      <c r="C50" s="17"/>
      <c r="D50" s="17"/>
      <c r="E50" s="29" t="str">
        <f aca="false">IF($B50="","",IF(N($F50)&gt;0,"Masuk",IF(N($G50)&gt;0,"Keluar","—")))</f>
        <v/>
      </c>
      <c r="F50" s="33"/>
      <c r="G50" s="33"/>
      <c r="H50" s="31" t="str">
        <f aca="false">IF($B50="","",IF($H49="",$C$4,$H49)+N($F50)-N($G50))</f>
        <v/>
      </c>
    </row>
    <row r="51" customFormat="false" ht="15" hidden="false" customHeight="true" outlineLevel="0" collapsed="false">
      <c r="A51" s="16" t="str">
        <f aca="false">IF($B51="","",COUNT($B$8:$B51))</f>
        <v/>
      </c>
      <c r="B51" s="34"/>
      <c r="C51" s="18"/>
      <c r="D51" s="18"/>
      <c r="E51" s="29" t="str">
        <f aca="false">IF($B51="","",IF(N($F51)&gt;0,"Masuk",IF(N($G51)&gt;0,"Keluar","—")))</f>
        <v/>
      </c>
      <c r="F51" s="35"/>
      <c r="G51" s="35"/>
      <c r="H51" s="31" t="str">
        <f aca="false">IF($B51="","",IF($H50="",$C$4,$H50)+N($F51)-N($G51))</f>
        <v/>
      </c>
    </row>
    <row r="52" customFormat="false" ht="15" hidden="false" customHeight="true" outlineLevel="0" collapsed="false">
      <c r="A52" s="16" t="str">
        <f aca="false">IF($B52="","",COUNT($B$8:$B52))</f>
        <v/>
      </c>
      <c r="B52" s="32"/>
      <c r="C52" s="17"/>
      <c r="D52" s="17"/>
      <c r="E52" s="29" t="str">
        <f aca="false">IF($B52="","",IF(N($F52)&gt;0,"Masuk",IF(N($G52)&gt;0,"Keluar","—")))</f>
        <v/>
      </c>
      <c r="F52" s="33"/>
      <c r="G52" s="33"/>
      <c r="H52" s="31" t="str">
        <f aca="false">IF($B52="","",IF($H51="",$C$4,$H51)+N($F52)-N($G52))</f>
        <v/>
      </c>
    </row>
    <row r="53" customFormat="false" ht="15" hidden="false" customHeight="true" outlineLevel="0" collapsed="false">
      <c r="A53" s="16" t="str">
        <f aca="false">IF($B53="","",COUNT($B$8:$B53))</f>
        <v/>
      </c>
      <c r="B53" s="34"/>
      <c r="C53" s="18"/>
      <c r="D53" s="18"/>
      <c r="E53" s="29" t="str">
        <f aca="false">IF($B53="","",IF(N($F53)&gt;0,"Masuk",IF(N($G53)&gt;0,"Keluar","—")))</f>
        <v/>
      </c>
      <c r="F53" s="35"/>
      <c r="G53" s="35"/>
      <c r="H53" s="31" t="str">
        <f aca="false">IF($B53="","",IF($H52="",$C$4,$H52)+N($F53)-N($G53))</f>
        <v/>
      </c>
    </row>
    <row r="54" customFormat="false" ht="15" hidden="false" customHeight="true" outlineLevel="0" collapsed="false">
      <c r="A54" s="16" t="str">
        <f aca="false">IF($B54="","",COUNT($B$8:$B54))</f>
        <v/>
      </c>
      <c r="B54" s="32"/>
      <c r="C54" s="17"/>
      <c r="D54" s="17"/>
      <c r="E54" s="29" t="str">
        <f aca="false">IF($B54="","",IF(N($F54)&gt;0,"Masuk",IF(N($G54)&gt;0,"Keluar","—")))</f>
        <v/>
      </c>
      <c r="F54" s="33"/>
      <c r="G54" s="33"/>
      <c r="H54" s="31" t="str">
        <f aca="false">IF($B54="","",IF($H53="",$C$4,$H53)+N($F54)-N($G54))</f>
        <v/>
      </c>
    </row>
    <row r="55" customFormat="false" ht="15" hidden="false" customHeight="true" outlineLevel="0" collapsed="false">
      <c r="A55" s="16" t="str">
        <f aca="false">IF($B55="","",COUNT($B$8:$B55))</f>
        <v/>
      </c>
      <c r="B55" s="34"/>
      <c r="C55" s="18"/>
      <c r="D55" s="18"/>
      <c r="E55" s="29" t="str">
        <f aca="false">IF($B55="","",IF(N($F55)&gt;0,"Masuk",IF(N($G55)&gt;0,"Keluar","—")))</f>
        <v/>
      </c>
      <c r="F55" s="35"/>
      <c r="G55" s="35"/>
      <c r="H55" s="31" t="str">
        <f aca="false">IF($B55="","",IF($H54="",$C$4,$H54)+N($F55)-N($G55))</f>
        <v/>
      </c>
    </row>
    <row r="56" customFormat="false" ht="15" hidden="false" customHeight="true" outlineLevel="0" collapsed="false">
      <c r="A56" s="16" t="str">
        <f aca="false">IF($B56="","",COUNT($B$8:$B56))</f>
        <v/>
      </c>
      <c r="B56" s="32"/>
      <c r="C56" s="17"/>
      <c r="D56" s="17"/>
      <c r="E56" s="29" t="str">
        <f aca="false">IF($B56="","",IF(N($F56)&gt;0,"Masuk",IF(N($G56)&gt;0,"Keluar","—")))</f>
        <v/>
      </c>
      <c r="F56" s="33"/>
      <c r="G56" s="33"/>
      <c r="H56" s="31" t="str">
        <f aca="false">IF($B56="","",IF($H55="",$C$4,$H55)+N($F56)-N($G56))</f>
        <v/>
      </c>
    </row>
    <row r="57" customFormat="false" ht="15" hidden="false" customHeight="true" outlineLevel="0" collapsed="false">
      <c r="A57" s="16" t="str">
        <f aca="false">IF($B57="","",COUNT($B$8:$B57))</f>
        <v/>
      </c>
      <c r="B57" s="34"/>
      <c r="C57" s="18"/>
      <c r="D57" s="18"/>
      <c r="E57" s="29" t="str">
        <f aca="false">IF($B57="","",IF(N($F57)&gt;0,"Masuk",IF(N($G57)&gt;0,"Keluar","—")))</f>
        <v/>
      </c>
      <c r="F57" s="35"/>
      <c r="G57" s="35"/>
      <c r="H57" s="31" t="str">
        <f aca="false">IF($B57="","",IF($H56="",$C$4,$H56)+N($F57)-N($G57))</f>
        <v/>
      </c>
    </row>
    <row r="58" customFormat="false" ht="15" hidden="false" customHeight="true" outlineLevel="0" collapsed="false">
      <c r="A58" s="16" t="str">
        <f aca="false">IF($B58="","",COUNT($B$8:$B58))</f>
        <v/>
      </c>
      <c r="B58" s="32"/>
      <c r="C58" s="17"/>
      <c r="D58" s="17"/>
      <c r="E58" s="29" t="str">
        <f aca="false">IF($B58="","",IF(N($F58)&gt;0,"Masuk",IF(N($G58)&gt;0,"Keluar","—")))</f>
        <v/>
      </c>
      <c r="F58" s="33"/>
      <c r="G58" s="33"/>
      <c r="H58" s="31" t="str">
        <f aca="false">IF($B58="","",IF($H57="",$C$4,$H57)+N($F58)-N($G58))</f>
        <v/>
      </c>
    </row>
    <row r="59" customFormat="false" ht="15" hidden="false" customHeight="true" outlineLevel="0" collapsed="false">
      <c r="A59" s="16" t="str">
        <f aca="false">IF($B59="","",COUNT($B$8:$B59))</f>
        <v/>
      </c>
      <c r="B59" s="34"/>
      <c r="C59" s="18"/>
      <c r="D59" s="18"/>
      <c r="E59" s="29" t="str">
        <f aca="false">IF($B59="","",IF(N($F59)&gt;0,"Masuk",IF(N($G59)&gt;0,"Keluar","—")))</f>
        <v/>
      </c>
      <c r="F59" s="35"/>
      <c r="G59" s="35"/>
      <c r="H59" s="31" t="str">
        <f aca="false">IF($B59="","",IF($H58="",$C$4,$H58)+N($F59)-N($G59))</f>
        <v/>
      </c>
    </row>
    <row r="60" customFormat="false" ht="15" hidden="false" customHeight="true" outlineLevel="0" collapsed="false">
      <c r="A60" s="16" t="str">
        <f aca="false">IF($B60="","",COUNT($B$8:$B60))</f>
        <v/>
      </c>
      <c r="B60" s="32"/>
      <c r="C60" s="17"/>
      <c r="D60" s="17"/>
      <c r="E60" s="29" t="str">
        <f aca="false">IF($B60="","",IF(N($F60)&gt;0,"Masuk",IF(N($G60)&gt;0,"Keluar","—")))</f>
        <v/>
      </c>
      <c r="F60" s="33"/>
      <c r="G60" s="33"/>
      <c r="H60" s="31" t="str">
        <f aca="false">IF($B60="","",IF($H59="",$C$4,$H59)+N($F60)-N($G60))</f>
        <v/>
      </c>
    </row>
    <row r="61" customFormat="false" ht="15" hidden="false" customHeight="true" outlineLevel="0" collapsed="false">
      <c r="A61" s="16" t="str">
        <f aca="false">IF($B61="","",COUNT($B$8:$B61))</f>
        <v/>
      </c>
      <c r="B61" s="34"/>
      <c r="C61" s="18"/>
      <c r="D61" s="18"/>
      <c r="E61" s="29" t="str">
        <f aca="false">IF($B61="","",IF(N($F61)&gt;0,"Masuk",IF(N($G61)&gt;0,"Keluar","—")))</f>
        <v/>
      </c>
      <c r="F61" s="35"/>
      <c r="G61" s="35"/>
      <c r="H61" s="31" t="str">
        <f aca="false">IF($B61="","",IF($H60="",$C$4,$H60)+N($F61)-N($G61))</f>
        <v/>
      </c>
    </row>
    <row r="62" customFormat="false" ht="15" hidden="false" customHeight="true" outlineLevel="0" collapsed="false">
      <c r="A62" s="16" t="str">
        <f aca="false">IF($B62="","",COUNT($B$8:$B62))</f>
        <v/>
      </c>
      <c r="B62" s="32"/>
      <c r="C62" s="17"/>
      <c r="D62" s="17"/>
      <c r="E62" s="29" t="str">
        <f aca="false">IF($B62="","",IF(N($F62)&gt;0,"Masuk",IF(N($G62)&gt;0,"Keluar","—")))</f>
        <v/>
      </c>
      <c r="F62" s="33"/>
      <c r="G62" s="33"/>
      <c r="H62" s="31" t="str">
        <f aca="false">IF($B62="","",IF($H61="",$C$4,$H61)+N($F62)-N($G62))</f>
        <v/>
      </c>
    </row>
    <row r="63" customFormat="false" ht="15" hidden="false" customHeight="true" outlineLevel="0" collapsed="false">
      <c r="A63" s="16" t="str">
        <f aca="false">IF($B63="","",COUNT($B$8:$B63))</f>
        <v/>
      </c>
      <c r="B63" s="34"/>
      <c r="C63" s="18"/>
      <c r="D63" s="18"/>
      <c r="E63" s="29" t="str">
        <f aca="false">IF($B63="","",IF(N($F63)&gt;0,"Masuk",IF(N($G63)&gt;0,"Keluar","—")))</f>
        <v/>
      </c>
      <c r="F63" s="35"/>
      <c r="G63" s="35"/>
      <c r="H63" s="31" t="str">
        <f aca="false">IF($B63="","",IF($H62="",$C$4,$H62)+N($F63)-N($G63))</f>
        <v/>
      </c>
    </row>
    <row r="64" customFormat="false" ht="15" hidden="false" customHeight="true" outlineLevel="0" collapsed="false">
      <c r="A64" s="16" t="str">
        <f aca="false">IF($B64="","",COUNT($B$8:$B64))</f>
        <v/>
      </c>
      <c r="B64" s="32"/>
      <c r="C64" s="17"/>
      <c r="D64" s="17"/>
      <c r="E64" s="29" t="str">
        <f aca="false">IF($B64="","",IF(N($F64)&gt;0,"Masuk",IF(N($G64)&gt;0,"Keluar","—")))</f>
        <v/>
      </c>
      <c r="F64" s="33"/>
      <c r="G64" s="33"/>
      <c r="H64" s="31" t="str">
        <f aca="false">IF($B64="","",IF($H63="",$C$4,$H63)+N($F64)-N($G64))</f>
        <v/>
      </c>
    </row>
    <row r="65" customFormat="false" ht="15" hidden="false" customHeight="true" outlineLevel="0" collapsed="false">
      <c r="A65" s="16" t="str">
        <f aca="false">IF($B65="","",COUNT($B$8:$B65))</f>
        <v/>
      </c>
      <c r="B65" s="34"/>
      <c r="C65" s="18"/>
      <c r="D65" s="18"/>
      <c r="E65" s="29" t="str">
        <f aca="false">IF($B65="","",IF(N($F65)&gt;0,"Masuk",IF(N($G65)&gt;0,"Keluar","—")))</f>
        <v/>
      </c>
      <c r="F65" s="35"/>
      <c r="G65" s="35"/>
      <c r="H65" s="31" t="str">
        <f aca="false">IF($B65="","",IF($H64="",$C$4,$H64)+N($F65)-N($G65))</f>
        <v/>
      </c>
    </row>
    <row r="66" customFormat="false" ht="15" hidden="false" customHeight="true" outlineLevel="0" collapsed="false">
      <c r="A66" s="16" t="str">
        <f aca="false">IF($B66="","",COUNT($B$8:$B66))</f>
        <v/>
      </c>
      <c r="B66" s="32"/>
      <c r="C66" s="17"/>
      <c r="D66" s="17"/>
      <c r="E66" s="29" t="str">
        <f aca="false">IF($B66="","",IF(N($F66)&gt;0,"Masuk",IF(N($G66)&gt;0,"Keluar","—")))</f>
        <v/>
      </c>
      <c r="F66" s="33"/>
      <c r="G66" s="33"/>
      <c r="H66" s="31" t="str">
        <f aca="false">IF($B66="","",IF($H65="",$C$4,$H65)+N($F66)-N($G66))</f>
        <v/>
      </c>
    </row>
    <row r="67" customFormat="false" ht="15" hidden="false" customHeight="true" outlineLevel="0" collapsed="false">
      <c r="A67" s="16" t="str">
        <f aca="false">IF($B67="","",COUNT($B$8:$B67))</f>
        <v/>
      </c>
      <c r="B67" s="34"/>
      <c r="C67" s="18"/>
      <c r="D67" s="18"/>
      <c r="E67" s="29" t="str">
        <f aca="false">IF($B67="","",IF(N($F67)&gt;0,"Masuk",IF(N($G67)&gt;0,"Keluar","—")))</f>
        <v/>
      </c>
      <c r="F67" s="35"/>
      <c r="G67" s="35"/>
      <c r="H67" s="31" t="str">
        <f aca="false">IF($B67="","",IF($H66="",$C$4,$H66)+N($F67)-N($G67))</f>
        <v/>
      </c>
    </row>
    <row r="68" customFormat="false" ht="15" hidden="false" customHeight="true" outlineLevel="0" collapsed="false">
      <c r="A68" s="16" t="str">
        <f aca="false">IF($B68="","",COUNT($B$8:$B68))</f>
        <v/>
      </c>
      <c r="B68" s="32"/>
      <c r="C68" s="17"/>
      <c r="D68" s="17"/>
      <c r="E68" s="29" t="str">
        <f aca="false">IF($B68="","",IF(N($F68)&gt;0,"Masuk",IF(N($G68)&gt;0,"Keluar","—")))</f>
        <v/>
      </c>
      <c r="F68" s="33"/>
      <c r="G68" s="33"/>
      <c r="H68" s="31" t="str">
        <f aca="false">IF($B68="","",IF($H67="",$C$4,$H67)+N($F68)-N($G68))</f>
        <v/>
      </c>
    </row>
    <row r="69" customFormat="false" ht="15" hidden="false" customHeight="true" outlineLevel="0" collapsed="false">
      <c r="A69" s="16" t="str">
        <f aca="false">IF($B69="","",COUNT($B$8:$B69))</f>
        <v/>
      </c>
      <c r="B69" s="34"/>
      <c r="C69" s="18"/>
      <c r="D69" s="18"/>
      <c r="E69" s="29" t="str">
        <f aca="false">IF($B69="","",IF(N($F69)&gt;0,"Masuk",IF(N($G69)&gt;0,"Keluar","—")))</f>
        <v/>
      </c>
      <c r="F69" s="35"/>
      <c r="G69" s="35"/>
      <c r="H69" s="31" t="str">
        <f aca="false">IF($B69="","",IF($H68="",$C$4,$H68)+N($F69)-N($G69))</f>
        <v/>
      </c>
    </row>
    <row r="70" customFormat="false" ht="15" hidden="false" customHeight="true" outlineLevel="0" collapsed="false">
      <c r="A70" s="16" t="str">
        <f aca="false">IF($B70="","",COUNT($B$8:$B70))</f>
        <v/>
      </c>
      <c r="B70" s="32"/>
      <c r="C70" s="17"/>
      <c r="D70" s="17"/>
      <c r="E70" s="29" t="str">
        <f aca="false">IF($B70="","",IF(N($F70)&gt;0,"Masuk",IF(N($G70)&gt;0,"Keluar","—")))</f>
        <v/>
      </c>
      <c r="F70" s="33"/>
      <c r="G70" s="33"/>
      <c r="H70" s="31" t="str">
        <f aca="false">IF($B70="","",IF($H69="",$C$4,$H69)+N($F70)-N($G70))</f>
        <v/>
      </c>
    </row>
    <row r="71" customFormat="false" ht="15" hidden="false" customHeight="true" outlineLevel="0" collapsed="false">
      <c r="A71" s="16" t="str">
        <f aca="false">IF($B71="","",COUNT($B$8:$B71))</f>
        <v/>
      </c>
      <c r="B71" s="34"/>
      <c r="C71" s="18"/>
      <c r="D71" s="18"/>
      <c r="E71" s="29" t="str">
        <f aca="false">IF($B71="","",IF(N($F71)&gt;0,"Masuk",IF(N($G71)&gt;0,"Keluar","—")))</f>
        <v/>
      </c>
      <c r="F71" s="35"/>
      <c r="G71" s="35"/>
      <c r="H71" s="31" t="str">
        <f aca="false">IF($B71="","",IF($H70="",$C$4,$H70)+N($F71)-N($G71))</f>
        <v/>
      </c>
    </row>
    <row r="72" customFormat="false" ht="15" hidden="false" customHeight="true" outlineLevel="0" collapsed="false">
      <c r="A72" s="16" t="str">
        <f aca="false">IF($B72="","",COUNT($B$8:$B72))</f>
        <v/>
      </c>
      <c r="B72" s="32"/>
      <c r="C72" s="17"/>
      <c r="D72" s="17"/>
      <c r="E72" s="29" t="str">
        <f aca="false">IF($B72="","",IF(N($F72)&gt;0,"Masuk",IF(N($G72)&gt;0,"Keluar","—")))</f>
        <v/>
      </c>
      <c r="F72" s="33"/>
      <c r="G72" s="33"/>
      <c r="H72" s="31" t="str">
        <f aca="false">IF($B72="","",IF($H71="",$C$4,$H71)+N($F72)-N($G72))</f>
        <v/>
      </c>
    </row>
    <row r="73" customFormat="false" ht="15" hidden="false" customHeight="true" outlineLevel="0" collapsed="false">
      <c r="A73" s="16" t="str">
        <f aca="false">IF($B73="","",COUNT($B$8:$B73))</f>
        <v/>
      </c>
      <c r="B73" s="34"/>
      <c r="C73" s="18"/>
      <c r="D73" s="18"/>
      <c r="E73" s="29" t="str">
        <f aca="false">IF($B73="","",IF(N($F73)&gt;0,"Masuk",IF(N($G73)&gt;0,"Keluar","—")))</f>
        <v/>
      </c>
      <c r="F73" s="35"/>
      <c r="G73" s="35"/>
      <c r="H73" s="31" t="str">
        <f aca="false">IF($B73="","",IF($H72="",$C$4,$H72)+N($F73)-N($G73))</f>
        <v/>
      </c>
    </row>
    <row r="74" customFormat="false" ht="15" hidden="false" customHeight="true" outlineLevel="0" collapsed="false">
      <c r="A74" s="16" t="str">
        <f aca="false">IF($B74="","",COUNT($B$8:$B74))</f>
        <v/>
      </c>
      <c r="B74" s="32"/>
      <c r="C74" s="17"/>
      <c r="D74" s="17"/>
      <c r="E74" s="29" t="str">
        <f aca="false">IF($B74="","",IF(N($F74)&gt;0,"Masuk",IF(N($G74)&gt;0,"Keluar","—")))</f>
        <v/>
      </c>
      <c r="F74" s="33"/>
      <c r="G74" s="33"/>
      <c r="H74" s="31" t="str">
        <f aca="false">IF($B74="","",IF($H73="",$C$4,$H73)+N($F74)-N($G74))</f>
        <v/>
      </c>
    </row>
    <row r="75" customFormat="false" ht="15" hidden="false" customHeight="true" outlineLevel="0" collapsed="false">
      <c r="A75" s="16" t="str">
        <f aca="false">IF($B75="","",COUNT($B$8:$B75))</f>
        <v/>
      </c>
      <c r="B75" s="34"/>
      <c r="C75" s="18"/>
      <c r="D75" s="18"/>
      <c r="E75" s="29" t="str">
        <f aca="false">IF($B75="","",IF(N($F75)&gt;0,"Masuk",IF(N($G75)&gt;0,"Keluar","—")))</f>
        <v/>
      </c>
      <c r="F75" s="35"/>
      <c r="G75" s="35"/>
      <c r="H75" s="31" t="str">
        <f aca="false">IF($B75="","",IF($H74="",$C$4,$H74)+N($F75)-N($G75))</f>
        <v/>
      </c>
    </row>
    <row r="76" customFormat="false" ht="15" hidden="false" customHeight="true" outlineLevel="0" collapsed="false">
      <c r="A76" s="16" t="str">
        <f aca="false">IF($B76="","",COUNT($B$8:$B76))</f>
        <v/>
      </c>
      <c r="B76" s="32"/>
      <c r="C76" s="17"/>
      <c r="D76" s="17"/>
      <c r="E76" s="29" t="str">
        <f aca="false">IF($B76="","",IF(N($F76)&gt;0,"Masuk",IF(N($G76)&gt;0,"Keluar","—")))</f>
        <v/>
      </c>
      <c r="F76" s="33"/>
      <c r="G76" s="33"/>
      <c r="H76" s="31" t="str">
        <f aca="false">IF($B76="","",IF($H75="",$C$4,$H75)+N($F76)-N($G76))</f>
        <v/>
      </c>
    </row>
    <row r="77" customFormat="false" ht="15" hidden="false" customHeight="true" outlineLevel="0" collapsed="false">
      <c r="A77" s="16" t="str">
        <f aca="false">IF($B77="","",COUNT($B$8:$B77))</f>
        <v/>
      </c>
      <c r="B77" s="34"/>
      <c r="C77" s="18"/>
      <c r="D77" s="18"/>
      <c r="E77" s="29" t="str">
        <f aca="false">IF($B77="","",IF(N($F77)&gt;0,"Masuk",IF(N($G77)&gt;0,"Keluar","—")))</f>
        <v/>
      </c>
      <c r="F77" s="35"/>
      <c r="G77" s="35"/>
      <c r="H77" s="31" t="str">
        <f aca="false">IF($B77="","",IF($H76="",$C$4,$H76)+N($F77)-N($G77))</f>
        <v/>
      </c>
    </row>
    <row r="78" customFormat="false" ht="15" hidden="false" customHeight="true" outlineLevel="0" collapsed="false">
      <c r="A78" s="16" t="str">
        <f aca="false">IF($B78="","",COUNT($B$8:$B78))</f>
        <v/>
      </c>
      <c r="B78" s="32"/>
      <c r="C78" s="17"/>
      <c r="D78" s="17"/>
      <c r="E78" s="29" t="str">
        <f aca="false">IF($B78="","",IF(N($F78)&gt;0,"Masuk",IF(N($G78)&gt;0,"Keluar","—")))</f>
        <v/>
      </c>
      <c r="F78" s="33"/>
      <c r="G78" s="33"/>
      <c r="H78" s="31" t="str">
        <f aca="false">IF($B78="","",IF($H77="",$C$4,$H77)+N($F78)-N($G78))</f>
        <v/>
      </c>
    </row>
    <row r="79" customFormat="false" ht="15" hidden="false" customHeight="true" outlineLevel="0" collapsed="false">
      <c r="A79" s="16" t="str">
        <f aca="false">IF($B79="","",COUNT($B$8:$B79))</f>
        <v/>
      </c>
      <c r="B79" s="34"/>
      <c r="C79" s="18"/>
      <c r="D79" s="18"/>
      <c r="E79" s="29" t="str">
        <f aca="false">IF($B79="","",IF(N($F79)&gt;0,"Masuk",IF(N($G79)&gt;0,"Keluar","—")))</f>
        <v/>
      </c>
      <c r="F79" s="35"/>
      <c r="G79" s="35"/>
      <c r="H79" s="31" t="str">
        <f aca="false">IF($B79="","",IF($H78="",$C$4,$H78)+N($F79)-N($G79))</f>
        <v/>
      </c>
    </row>
    <row r="80" customFormat="false" ht="15" hidden="false" customHeight="true" outlineLevel="0" collapsed="false">
      <c r="A80" s="16" t="str">
        <f aca="false">IF($B80="","",COUNT($B$8:$B80))</f>
        <v/>
      </c>
      <c r="B80" s="32"/>
      <c r="C80" s="17"/>
      <c r="D80" s="17"/>
      <c r="E80" s="29" t="str">
        <f aca="false">IF($B80="","",IF(N($F80)&gt;0,"Masuk",IF(N($G80)&gt;0,"Keluar","—")))</f>
        <v/>
      </c>
      <c r="F80" s="33"/>
      <c r="G80" s="33"/>
      <c r="H80" s="31" t="str">
        <f aca="false">IF($B80="","",IF($H79="",$C$4,$H79)+N($F80)-N($G80))</f>
        <v/>
      </c>
    </row>
    <row r="81" customFormat="false" ht="15" hidden="false" customHeight="true" outlineLevel="0" collapsed="false">
      <c r="A81" s="16" t="str">
        <f aca="false">IF($B81="","",COUNT($B$8:$B81))</f>
        <v/>
      </c>
      <c r="B81" s="34"/>
      <c r="C81" s="18"/>
      <c r="D81" s="18"/>
      <c r="E81" s="29" t="str">
        <f aca="false">IF($B81="","",IF(N($F81)&gt;0,"Masuk",IF(N($G81)&gt;0,"Keluar","—")))</f>
        <v/>
      </c>
      <c r="F81" s="35"/>
      <c r="G81" s="35"/>
      <c r="H81" s="31" t="str">
        <f aca="false">IF($B81="","",IF($H80="",$C$4,$H80)+N($F81)-N($G81))</f>
        <v/>
      </c>
    </row>
    <row r="82" customFormat="false" ht="15" hidden="false" customHeight="true" outlineLevel="0" collapsed="false">
      <c r="A82" s="16" t="str">
        <f aca="false">IF($B82="","",COUNT($B$8:$B82))</f>
        <v/>
      </c>
      <c r="B82" s="32"/>
      <c r="C82" s="17"/>
      <c r="D82" s="17"/>
      <c r="E82" s="29" t="str">
        <f aca="false">IF($B82="","",IF(N($F82)&gt;0,"Masuk",IF(N($G82)&gt;0,"Keluar","—")))</f>
        <v/>
      </c>
      <c r="F82" s="33"/>
      <c r="G82" s="33"/>
      <c r="H82" s="31" t="str">
        <f aca="false">IF($B82="","",IF($H81="",$C$4,$H81)+N($F82)-N($G82))</f>
        <v/>
      </c>
    </row>
    <row r="83" customFormat="false" ht="15" hidden="false" customHeight="true" outlineLevel="0" collapsed="false">
      <c r="A83" s="16" t="str">
        <f aca="false">IF($B83="","",COUNT($B$8:$B83))</f>
        <v/>
      </c>
      <c r="B83" s="34"/>
      <c r="C83" s="18"/>
      <c r="D83" s="18"/>
      <c r="E83" s="29" t="str">
        <f aca="false">IF($B83="","",IF(N($F83)&gt;0,"Masuk",IF(N($G83)&gt;0,"Keluar","—")))</f>
        <v/>
      </c>
      <c r="F83" s="35"/>
      <c r="G83" s="35"/>
      <c r="H83" s="31" t="str">
        <f aca="false">IF($B83="","",IF($H82="",$C$4,$H82)+N($F83)-N($G83))</f>
        <v/>
      </c>
    </row>
    <row r="84" customFormat="false" ht="15" hidden="false" customHeight="true" outlineLevel="0" collapsed="false">
      <c r="A84" s="16" t="str">
        <f aca="false">IF($B84="","",COUNT($B$8:$B84))</f>
        <v/>
      </c>
      <c r="B84" s="32"/>
      <c r="C84" s="17"/>
      <c r="D84" s="17"/>
      <c r="E84" s="29" t="str">
        <f aca="false">IF($B84="","",IF(N($F84)&gt;0,"Masuk",IF(N($G84)&gt;0,"Keluar","—")))</f>
        <v/>
      </c>
      <c r="F84" s="33"/>
      <c r="G84" s="33"/>
      <c r="H84" s="31" t="str">
        <f aca="false">IF($B84="","",IF($H83="",$C$4,$H83)+N($F84)-N($G84))</f>
        <v/>
      </c>
    </row>
    <row r="85" customFormat="false" ht="15" hidden="false" customHeight="true" outlineLevel="0" collapsed="false">
      <c r="A85" s="16" t="str">
        <f aca="false">IF($B85="","",COUNT($B$8:$B85))</f>
        <v/>
      </c>
      <c r="B85" s="34"/>
      <c r="C85" s="18"/>
      <c r="D85" s="18"/>
      <c r="E85" s="29" t="str">
        <f aca="false">IF($B85="","",IF(N($F85)&gt;0,"Masuk",IF(N($G85)&gt;0,"Keluar","—")))</f>
        <v/>
      </c>
      <c r="F85" s="35"/>
      <c r="G85" s="35"/>
      <c r="H85" s="31" t="str">
        <f aca="false">IF($B85="","",IF($H84="",$C$4,$H84)+N($F85)-N($G85))</f>
        <v/>
      </c>
    </row>
    <row r="86" customFormat="false" ht="15" hidden="false" customHeight="true" outlineLevel="0" collapsed="false">
      <c r="A86" s="16" t="str">
        <f aca="false">IF($B86="","",COUNT($B$8:$B86))</f>
        <v/>
      </c>
      <c r="B86" s="32"/>
      <c r="C86" s="17"/>
      <c r="D86" s="17"/>
      <c r="E86" s="29" t="str">
        <f aca="false">IF($B86="","",IF(N($F86)&gt;0,"Masuk",IF(N($G86)&gt;0,"Keluar","—")))</f>
        <v/>
      </c>
      <c r="F86" s="33"/>
      <c r="G86" s="33"/>
      <c r="H86" s="31" t="str">
        <f aca="false">IF($B86="","",IF($H85="",$C$4,$H85)+N($F86)-N($G86))</f>
        <v/>
      </c>
    </row>
    <row r="87" customFormat="false" ht="15" hidden="false" customHeight="true" outlineLevel="0" collapsed="false">
      <c r="A87" s="16" t="str">
        <f aca="false">IF($B87="","",COUNT($B$8:$B87))</f>
        <v/>
      </c>
      <c r="B87" s="34"/>
      <c r="C87" s="18"/>
      <c r="D87" s="18"/>
      <c r="E87" s="29" t="str">
        <f aca="false">IF($B87="","",IF(N($F87)&gt;0,"Masuk",IF(N($G87)&gt;0,"Keluar","—")))</f>
        <v/>
      </c>
      <c r="F87" s="35"/>
      <c r="G87" s="35"/>
      <c r="H87" s="31" t="str">
        <f aca="false">IF($B87="","",IF($H86="",$C$4,$H86)+N($F87)-N($G87))</f>
        <v/>
      </c>
    </row>
    <row r="88" customFormat="false" ht="15" hidden="false" customHeight="true" outlineLevel="0" collapsed="false">
      <c r="A88" s="16" t="str">
        <f aca="false">IF($B88="","",COUNT($B$8:$B88))</f>
        <v/>
      </c>
      <c r="B88" s="32"/>
      <c r="C88" s="17"/>
      <c r="D88" s="17"/>
      <c r="E88" s="29" t="str">
        <f aca="false">IF($B88="","",IF(N($F88)&gt;0,"Masuk",IF(N($G88)&gt;0,"Keluar","—")))</f>
        <v/>
      </c>
      <c r="F88" s="33"/>
      <c r="G88" s="33"/>
      <c r="H88" s="31" t="str">
        <f aca="false">IF($B88="","",IF($H87="",$C$4,$H87)+N($F88)-N($G88))</f>
        <v/>
      </c>
    </row>
    <row r="89" customFormat="false" ht="15" hidden="false" customHeight="true" outlineLevel="0" collapsed="false">
      <c r="A89" s="16" t="str">
        <f aca="false">IF($B89="","",COUNT($B$8:$B89))</f>
        <v/>
      </c>
      <c r="B89" s="34"/>
      <c r="C89" s="18"/>
      <c r="D89" s="18"/>
      <c r="E89" s="29" t="str">
        <f aca="false">IF($B89="","",IF(N($F89)&gt;0,"Masuk",IF(N($G89)&gt;0,"Keluar","—")))</f>
        <v/>
      </c>
      <c r="F89" s="35"/>
      <c r="G89" s="35"/>
      <c r="H89" s="31" t="str">
        <f aca="false">IF($B89="","",IF($H88="",$C$4,$H88)+N($F89)-N($G89))</f>
        <v/>
      </c>
    </row>
    <row r="90" customFormat="false" ht="15" hidden="false" customHeight="true" outlineLevel="0" collapsed="false">
      <c r="A90" s="16" t="str">
        <f aca="false">IF($B90="","",COUNT($B$8:$B90))</f>
        <v/>
      </c>
      <c r="B90" s="32"/>
      <c r="C90" s="17"/>
      <c r="D90" s="17"/>
      <c r="E90" s="29" t="str">
        <f aca="false">IF($B90="","",IF(N($F90)&gt;0,"Masuk",IF(N($G90)&gt;0,"Keluar","—")))</f>
        <v/>
      </c>
      <c r="F90" s="33"/>
      <c r="G90" s="33"/>
      <c r="H90" s="31" t="str">
        <f aca="false">IF($B90="","",IF($H89="",$C$4,$H89)+N($F90)-N($G90))</f>
        <v/>
      </c>
    </row>
    <row r="91" customFormat="false" ht="15" hidden="false" customHeight="true" outlineLevel="0" collapsed="false">
      <c r="A91" s="16" t="str">
        <f aca="false">IF($B91="","",COUNT($B$8:$B91))</f>
        <v/>
      </c>
      <c r="B91" s="34"/>
      <c r="C91" s="18"/>
      <c r="D91" s="18"/>
      <c r="E91" s="29" t="str">
        <f aca="false">IF($B91="","",IF(N($F91)&gt;0,"Masuk",IF(N($G91)&gt;0,"Keluar","—")))</f>
        <v/>
      </c>
      <c r="F91" s="35"/>
      <c r="G91" s="35"/>
      <c r="H91" s="31" t="str">
        <f aca="false">IF($B91="","",IF($H90="",$C$4,$H90)+N($F91)-N($G91))</f>
        <v/>
      </c>
    </row>
    <row r="92" customFormat="false" ht="15" hidden="false" customHeight="true" outlineLevel="0" collapsed="false">
      <c r="A92" s="16" t="str">
        <f aca="false">IF($B92="","",COUNT($B$8:$B92))</f>
        <v/>
      </c>
      <c r="B92" s="32"/>
      <c r="C92" s="17"/>
      <c r="D92" s="17"/>
      <c r="E92" s="29" t="str">
        <f aca="false">IF($B92="","",IF(N($F92)&gt;0,"Masuk",IF(N($G92)&gt;0,"Keluar","—")))</f>
        <v/>
      </c>
      <c r="F92" s="33"/>
      <c r="G92" s="33"/>
      <c r="H92" s="31" t="str">
        <f aca="false">IF($B92="","",IF($H91="",$C$4,$H91)+N($F92)-N($G92))</f>
        <v/>
      </c>
    </row>
    <row r="93" customFormat="false" ht="15" hidden="false" customHeight="true" outlineLevel="0" collapsed="false">
      <c r="A93" s="16" t="str">
        <f aca="false">IF($B93="","",COUNT($B$8:$B93))</f>
        <v/>
      </c>
      <c r="B93" s="34"/>
      <c r="C93" s="18"/>
      <c r="D93" s="18"/>
      <c r="E93" s="29" t="str">
        <f aca="false">IF($B93="","",IF(N($F93)&gt;0,"Masuk",IF(N($G93)&gt;0,"Keluar","—")))</f>
        <v/>
      </c>
      <c r="F93" s="35"/>
      <c r="G93" s="35"/>
      <c r="H93" s="31" t="str">
        <f aca="false">IF($B93="","",IF($H92="",$C$4,$H92)+N($F93)-N($G93))</f>
        <v/>
      </c>
    </row>
    <row r="94" customFormat="false" ht="15" hidden="false" customHeight="true" outlineLevel="0" collapsed="false">
      <c r="A94" s="16" t="str">
        <f aca="false">IF($B94="","",COUNT($B$8:$B94))</f>
        <v/>
      </c>
      <c r="B94" s="32"/>
      <c r="C94" s="17"/>
      <c r="D94" s="17"/>
      <c r="E94" s="29" t="str">
        <f aca="false">IF($B94="","",IF(N($F94)&gt;0,"Masuk",IF(N($G94)&gt;0,"Keluar","—")))</f>
        <v/>
      </c>
      <c r="F94" s="33"/>
      <c r="G94" s="33"/>
      <c r="H94" s="31" t="str">
        <f aca="false">IF($B94="","",IF($H93="",$C$4,$H93)+N($F94)-N($G94))</f>
        <v/>
      </c>
    </row>
    <row r="95" customFormat="false" ht="15" hidden="false" customHeight="true" outlineLevel="0" collapsed="false">
      <c r="A95" s="16" t="str">
        <f aca="false">IF($B95="","",COUNT($B$8:$B95))</f>
        <v/>
      </c>
      <c r="B95" s="34"/>
      <c r="C95" s="18"/>
      <c r="D95" s="18"/>
      <c r="E95" s="29" t="str">
        <f aca="false">IF($B95="","",IF(N($F95)&gt;0,"Masuk",IF(N($G95)&gt;0,"Keluar","—")))</f>
        <v/>
      </c>
      <c r="F95" s="35"/>
      <c r="G95" s="35"/>
      <c r="H95" s="31" t="str">
        <f aca="false">IF($B95="","",IF($H94="",$C$4,$H94)+N($F95)-N($G95))</f>
        <v/>
      </c>
    </row>
    <row r="96" customFormat="false" ht="15" hidden="false" customHeight="true" outlineLevel="0" collapsed="false">
      <c r="A96" s="16" t="str">
        <f aca="false">IF($B96="","",COUNT($B$8:$B96))</f>
        <v/>
      </c>
      <c r="B96" s="32"/>
      <c r="C96" s="17"/>
      <c r="D96" s="17"/>
      <c r="E96" s="29" t="str">
        <f aca="false">IF($B96="","",IF(N($F96)&gt;0,"Masuk",IF(N($G96)&gt;0,"Keluar","—")))</f>
        <v/>
      </c>
      <c r="F96" s="33"/>
      <c r="G96" s="33"/>
      <c r="H96" s="31" t="str">
        <f aca="false">IF($B96="","",IF($H95="",$C$4,$H95)+N($F96)-N($G96))</f>
        <v/>
      </c>
    </row>
    <row r="97" customFormat="false" ht="15" hidden="false" customHeight="true" outlineLevel="0" collapsed="false">
      <c r="A97" s="16" t="str">
        <f aca="false">IF($B97="","",COUNT($B$8:$B97))</f>
        <v/>
      </c>
      <c r="B97" s="34"/>
      <c r="C97" s="18"/>
      <c r="D97" s="18"/>
      <c r="E97" s="29" t="str">
        <f aca="false">IF($B97="","",IF(N($F97)&gt;0,"Masuk",IF(N($G97)&gt;0,"Keluar","—")))</f>
        <v/>
      </c>
      <c r="F97" s="35"/>
      <c r="G97" s="35"/>
      <c r="H97" s="31" t="str">
        <f aca="false">IF($B97="","",IF($H96="",$C$4,$H96)+N($F97)-N($G97))</f>
        <v/>
      </c>
    </row>
    <row r="98" customFormat="false" ht="15" hidden="false" customHeight="true" outlineLevel="0" collapsed="false">
      <c r="A98" s="16" t="str">
        <f aca="false">IF($B98="","",COUNT($B$8:$B98))</f>
        <v/>
      </c>
      <c r="B98" s="32"/>
      <c r="C98" s="17"/>
      <c r="D98" s="17"/>
      <c r="E98" s="29" t="str">
        <f aca="false">IF($B98="","",IF(N($F98)&gt;0,"Masuk",IF(N($G98)&gt;0,"Keluar","—")))</f>
        <v/>
      </c>
      <c r="F98" s="33"/>
      <c r="G98" s="33"/>
      <c r="H98" s="31" t="str">
        <f aca="false">IF($B98="","",IF($H97="",$C$4,$H97)+N($F98)-N($G98))</f>
        <v/>
      </c>
    </row>
    <row r="99" customFormat="false" ht="15" hidden="false" customHeight="true" outlineLevel="0" collapsed="false">
      <c r="A99" s="16" t="str">
        <f aca="false">IF($B99="","",COUNT($B$8:$B99))</f>
        <v/>
      </c>
      <c r="B99" s="34"/>
      <c r="C99" s="18"/>
      <c r="D99" s="18"/>
      <c r="E99" s="29" t="str">
        <f aca="false">IF($B99="","",IF(N($F99)&gt;0,"Masuk",IF(N($G99)&gt;0,"Keluar","—")))</f>
        <v/>
      </c>
      <c r="F99" s="35"/>
      <c r="G99" s="35"/>
      <c r="H99" s="31" t="str">
        <f aca="false">IF($B99="","",IF($H98="",$C$4,$H98)+N($F99)-N($G99))</f>
        <v/>
      </c>
    </row>
    <row r="100" customFormat="false" ht="15" hidden="false" customHeight="true" outlineLevel="0" collapsed="false">
      <c r="A100" s="16" t="str">
        <f aca="false">IF($B100="","",COUNT($B$8:$B100))</f>
        <v/>
      </c>
      <c r="B100" s="32"/>
      <c r="C100" s="17"/>
      <c r="D100" s="17"/>
      <c r="E100" s="29" t="str">
        <f aca="false">IF($B100="","",IF(N($F100)&gt;0,"Masuk",IF(N($G100)&gt;0,"Keluar","—")))</f>
        <v/>
      </c>
      <c r="F100" s="33"/>
      <c r="G100" s="33"/>
      <c r="H100" s="31" t="str">
        <f aca="false">IF($B100="","",IF($H99="",$C$4,$H99)+N($F100)-N($G100))</f>
        <v/>
      </c>
    </row>
    <row r="101" customFormat="false" ht="15" hidden="false" customHeight="true" outlineLevel="0" collapsed="false">
      <c r="A101" s="16" t="str">
        <f aca="false">IF($B101="","",COUNT($B$8:$B101))</f>
        <v/>
      </c>
      <c r="B101" s="34"/>
      <c r="C101" s="18"/>
      <c r="D101" s="18"/>
      <c r="E101" s="29" t="str">
        <f aca="false">IF($B101="","",IF(N($F101)&gt;0,"Masuk",IF(N($G101)&gt;0,"Keluar","—")))</f>
        <v/>
      </c>
      <c r="F101" s="35"/>
      <c r="G101" s="35"/>
      <c r="H101" s="31" t="str">
        <f aca="false">IF($B101="","",IF($H100="",$C$4,$H100)+N($F101)-N($G101))</f>
        <v/>
      </c>
    </row>
    <row r="102" customFormat="false" ht="15" hidden="false" customHeight="true" outlineLevel="0" collapsed="false">
      <c r="A102" s="16" t="str">
        <f aca="false">IF($B102="","",COUNT($B$8:$B102))</f>
        <v/>
      </c>
      <c r="B102" s="32"/>
      <c r="C102" s="17"/>
      <c r="D102" s="17"/>
      <c r="E102" s="29" t="str">
        <f aca="false">IF($B102="","",IF(N($F102)&gt;0,"Masuk",IF(N($G102)&gt;0,"Keluar","—")))</f>
        <v/>
      </c>
      <c r="F102" s="33"/>
      <c r="G102" s="33"/>
      <c r="H102" s="31" t="str">
        <f aca="false">IF($B102="","",IF($H101="",$C$4,$H101)+N($F102)-N($G102))</f>
        <v/>
      </c>
    </row>
    <row r="103" customFormat="false" ht="15" hidden="false" customHeight="true" outlineLevel="0" collapsed="false">
      <c r="A103" s="16" t="str">
        <f aca="false">IF($B103="","",COUNT($B$8:$B103))</f>
        <v/>
      </c>
      <c r="B103" s="34"/>
      <c r="C103" s="18"/>
      <c r="D103" s="18"/>
      <c r="E103" s="29" t="str">
        <f aca="false">IF($B103="","",IF(N($F103)&gt;0,"Masuk",IF(N($G103)&gt;0,"Keluar","—")))</f>
        <v/>
      </c>
      <c r="F103" s="35"/>
      <c r="G103" s="35"/>
      <c r="H103" s="31" t="str">
        <f aca="false">IF($B103="","",IF($H102="",$C$4,$H102)+N($F103)-N($G103))</f>
        <v/>
      </c>
    </row>
    <row r="104" customFormat="false" ht="15" hidden="false" customHeight="true" outlineLevel="0" collapsed="false">
      <c r="A104" s="16" t="str">
        <f aca="false">IF($B104="","",COUNT($B$8:$B104))</f>
        <v/>
      </c>
      <c r="B104" s="32"/>
      <c r="C104" s="17"/>
      <c r="D104" s="17"/>
      <c r="E104" s="29" t="str">
        <f aca="false">IF($B104="","",IF(N($F104)&gt;0,"Masuk",IF(N($G104)&gt;0,"Keluar","—")))</f>
        <v/>
      </c>
      <c r="F104" s="33"/>
      <c r="G104" s="33"/>
      <c r="H104" s="31" t="str">
        <f aca="false">IF($B104="","",IF($H103="",$C$4,$H103)+N($F104)-N($G104))</f>
        <v/>
      </c>
    </row>
    <row r="105" customFormat="false" ht="15" hidden="false" customHeight="true" outlineLevel="0" collapsed="false">
      <c r="A105" s="16" t="str">
        <f aca="false">IF($B105="","",COUNT($B$8:$B105))</f>
        <v/>
      </c>
      <c r="B105" s="34"/>
      <c r="C105" s="18"/>
      <c r="D105" s="18"/>
      <c r="E105" s="29" t="str">
        <f aca="false">IF($B105="","",IF(N($F105)&gt;0,"Masuk",IF(N($G105)&gt;0,"Keluar","—")))</f>
        <v/>
      </c>
      <c r="F105" s="35"/>
      <c r="G105" s="35"/>
      <c r="H105" s="31" t="str">
        <f aca="false">IF($B105="","",IF($H104="",$C$4,$H104)+N($F105)-N($G105))</f>
        <v/>
      </c>
    </row>
    <row r="106" customFormat="false" ht="15" hidden="false" customHeight="true" outlineLevel="0" collapsed="false">
      <c r="A106" s="16" t="str">
        <f aca="false">IF($B106="","",COUNT($B$8:$B106))</f>
        <v/>
      </c>
      <c r="B106" s="32"/>
      <c r="C106" s="17"/>
      <c r="D106" s="17"/>
      <c r="E106" s="29" t="str">
        <f aca="false">IF($B106="","",IF(N($F106)&gt;0,"Masuk",IF(N($G106)&gt;0,"Keluar","—")))</f>
        <v/>
      </c>
      <c r="F106" s="33"/>
      <c r="G106" s="33"/>
      <c r="H106" s="31" t="str">
        <f aca="false">IF($B106="","",IF($H105="",$C$4,$H105)+N($F106)-N($G106))</f>
        <v/>
      </c>
    </row>
    <row r="107" customFormat="false" ht="15" hidden="false" customHeight="true" outlineLevel="0" collapsed="false">
      <c r="A107" s="16" t="str">
        <f aca="false">IF($B107="","",COUNT($B$8:$B107))</f>
        <v/>
      </c>
      <c r="B107" s="34"/>
      <c r="C107" s="18"/>
      <c r="D107" s="18"/>
      <c r="E107" s="29" t="str">
        <f aca="false">IF($B107="","",IF(N($F107)&gt;0,"Masuk",IF(N($G107)&gt;0,"Keluar","—")))</f>
        <v/>
      </c>
      <c r="F107" s="35"/>
      <c r="G107" s="35"/>
      <c r="H107" s="31" t="str">
        <f aca="false">IF($B107="","",IF($H106="",$C$4,$H106)+N($F107)-N($G107))</f>
        <v/>
      </c>
    </row>
    <row r="108" customFormat="false" ht="15" hidden="false" customHeight="true" outlineLevel="0" collapsed="false">
      <c r="A108" s="16" t="str">
        <f aca="false">IF($B108="","",COUNT($B$8:$B108))</f>
        <v/>
      </c>
      <c r="B108" s="32"/>
      <c r="C108" s="17"/>
      <c r="D108" s="17"/>
      <c r="E108" s="29" t="str">
        <f aca="false">IF($B108="","",IF(N($F108)&gt;0,"Masuk",IF(N($G108)&gt;0,"Keluar","—")))</f>
        <v/>
      </c>
      <c r="F108" s="33"/>
      <c r="G108" s="33"/>
      <c r="H108" s="31" t="str">
        <f aca="false">IF($B108="","",IF($H107="",$C$4,$H107)+N($F108)-N($G108))</f>
        <v/>
      </c>
    </row>
    <row r="109" customFormat="false" ht="15" hidden="false" customHeight="true" outlineLevel="0" collapsed="false">
      <c r="A109" s="16" t="str">
        <f aca="false">IF($B109="","",COUNT($B$8:$B109))</f>
        <v/>
      </c>
      <c r="B109" s="34"/>
      <c r="C109" s="18"/>
      <c r="D109" s="18"/>
      <c r="E109" s="29" t="str">
        <f aca="false">IF($B109="","",IF(N($F109)&gt;0,"Masuk",IF(N($G109)&gt;0,"Keluar","—")))</f>
        <v/>
      </c>
      <c r="F109" s="35"/>
      <c r="G109" s="35"/>
      <c r="H109" s="31" t="str">
        <f aca="false">IF($B109="","",IF($H108="",$C$4,$H108)+N($F109)-N($G109))</f>
        <v/>
      </c>
    </row>
    <row r="110" customFormat="false" ht="15" hidden="false" customHeight="true" outlineLevel="0" collapsed="false">
      <c r="A110" s="16" t="str">
        <f aca="false">IF($B110="","",COUNT($B$8:$B110))</f>
        <v/>
      </c>
      <c r="B110" s="32"/>
      <c r="C110" s="17"/>
      <c r="D110" s="17"/>
      <c r="E110" s="29" t="str">
        <f aca="false">IF($B110="","",IF(N($F110)&gt;0,"Masuk",IF(N($G110)&gt;0,"Keluar","—")))</f>
        <v/>
      </c>
      <c r="F110" s="33"/>
      <c r="G110" s="33"/>
      <c r="H110" s="31" t="str">
        <f aca="false">IF($B110="","",IF($H109="",$C$4,$H109)+N($F110)-N($G110))</f>
        <v/>
      </c>
    </row>
    <row r="111" customFormat="false" ht="15" hidden="false" customHeight="true" outlineLevel="0" collapsed="false">
      <c r="A111" s="16" t="str">
        <f aca="false">IF($B111="","",COUNT($B$8:$B111))</f>
        <v/>
      </c>
      <c r="B111" s="34"/>
      <c r="C111" s="18"/>
      <c r="D111" s="18"/>
      <c r="E111" s="29" t="str">
        <f aca="false">IF($B111="","",IF(N($F111)&gt;0,"Masuk",IF(N($G111)&gt;0,"Keluar","—")))</f>
        <v/>
      </c>
      <c r="F111" s="35"/>
      <c r="G111" s="35"/>
      <c r="H111" s="31" t="str">
        <f aca="false">IF($B111="","",IF($H110="",$C$4,$H110)+N($F111)-N($G111))</f>
        <v/>
      </c>
    </row>
    <row r="112" customFormat="false" ht="15" hidden="false" customHeight="true" outlineLevel="0" collapsed="false">
      <c r="A112" s="16" t="str">
        <f aca="false">IF($B112="","",COUNT($B$8:$B112))</f>
        <v/>
      </c>
      <c r="B112" s="32"/>
      <c r="C112" s="17"/>
      <c r="D112" s="17"/>
      <c r="E112" s="29" t="str">
        <f aca="false">IF($B112="","",IF(N($F112)&gt;0,"Masuk",IF(N($G112)&gt;0,"Keluar","—")))</f>
        <v/>
      </c>
      <c r="F112" s="33"/>
      <c r="G112" s="33"/>
      <c r="H112" s="31" t="str">
        <f aca="false">IF($B112="","",IF($H111="",$C$4,$H111)+N($F112)-N($G112))</f>
        <v/>
      </c>
    </row>
    <row r="113" customFormat="false" ht="15" hidden="false" customHeight="true" outlineLevel="0" collapsed="false">
      <c r="A113" s="16" t="str">
        <f aca="false">IF($B113="","",COUNT($B$8:$B113))</f>
        <v/>
      </c>
      <c r="B113" s="34"/>
      <c r="C113" s="18"/>
      <c r="D113" s="18"/>
      <c r="E113" s="29" t="str">
        <f aca="false">IF($B113="","",IF(N($F113)&gt;0,"Masuk",IF(N($G113)&gt;0,"Keluar","—")))</f>
        <v/>
      </c>
      <c r="F113" s="35"/>
      <c r="G113" s="35"/>
      <c r="H113" s="31" t="str">
        <f aca="false">IF($B113="","",IF($H112="",$C$4,$H112)+N($F113)-N($G113))</f>
        <v/>
      </c>
    </row>
    <row r="114" customFormat="false" ht="15" hidden="false" customHeight="true" outlineLevel="0" collapsed="false">
      <c r="A114" s="16" t="str">
        <f aca="false">IF($B114="","",COUNT($B$8:$B114))</f>
        <v/>
      </c>
      <c r="B114" s="32"/>
      <c r="C114" s="17"/>
      <c r="D114" s="17"/>
      <c r="E114" s="29" t="str">
        <f aca="false">IF($B114="","",IF(N($F114)&gt;0,"Masuk",IF(N($G114)&gt;0,"Keluar","—")))</f>
        <v/>
      </c>
      <c r="F114" s="33"/>
      <c r="G114" s="33"/>
      <c r="H114" s="31" t="str">
        <f aca="false">IF($B114="","",IF($H113="",$C$4,$H113)+N($F114)-N($G114))</f>
        <v/>
      </c>
    </row>
    <row r="115" customFormat="false" ht="15" hidden="false" customHeight="true" outlineLevel="0" collapsed="false">
      <c r="A115" s="16" t="str">
        <f aca="false">IF($B115="","",COUNT($B$8:$B115))</f>
        <v/>
      </c>
      <c r="B115" s="34"/>
      <c r="C115" s="18"/>
      <c r="D115" s="18"/>
      <c r="E115" s="29" t="str">
        <f aca="false">IF($B115="","",IF(N($F115)&gt;0,"Masuk",IF(N($G115)&gt;0,"Keluar","—")))</f>
        <v/>
      </c>
      <c r="F115" s="35"/>
      <c r="G115" s="35"/>
      <c r="H115" s="31" t="str">
        <f aca="false">IF($B115="","",IF($H114="",$C$4,$H114)+N($F115)-N($G115))</f>
        <v/>
      </c>
    </row>
    <row r="116" customFormat="false" ht="15" hidden="false" customHeight="true" outlineLevel="0" collapsed="false">
      <c r="A116" s="16" t="str">
        <f aca="false">IF($B116="","",COUNT($B$8:$B116))</f>
        <v/>
      </c>
      <c r="B116" s="32"/>
      <c r="C116" s="17"/>
      <c r="D116" s="17"/>
      <c r="E116" s="29" t="str">
        <f aca="false">IF($B116="","",IF(N($F116)&gt;0,"Masuk",IF(N($G116)&gt;0,"Keluar","—")))</f>
        <v/>
      </c>
      <c r="F116" s="33"/>
      <c r="G116" s="33"/>
      <c r="H116" s="31" t="str">
        <f aca="false">IF($B116="","",IF($H115="",$C$4,$H115)+N($F116)-N($G116))</f>
        <v/>
      </c>
    </row>
    <row r="117" customFormat="false" ht="15" hidden="false" customHeight="true" outlineLevel="0" collapsed="false">
      <c r="A117" s="16" t="str">
        <f aca="false">IF($B117="","",COUNT($B$8:$B117))</f>
        <v/>
      </c>
      <c r="B117" s="34"/>
      <c r="C117" s="18"/>
      <c r="D117" s="18"/>
      <c r="E117" s="29" t="str">
        <f aca="false">IF($B117="","",IF(N($F117)&gt;0,"Masuk",IF(N($G117)&gt;0,"Keluar","—")))</f>
        <v/>
      </c>
      <c r="F117" s="35"/>
      <c r="G117" s="35"/>
      <c r="H117" s="31" t="str">
        <f aca="false">IF($B117="","",IF($H116="",$C$4,$H116)+N($F117)-N($G117))</f>
        <v/>
      </c>
    </row>
    <row r="118" customFormat="false" ht="15" hidden="false" customHeight="true" outlineLevel="0" collapsed="false">
      <c r="A118" s="16" t="str">
        <f aca="false">IF($B118="","",COUNT($B$8:$B118))</f>
        <v/>
      </c>
      <c r="B118" s="32"/>
      <c r="C118" s="17"/>
      <c r="D118" s="17"/>
      <c r="E118" s="29" t="str">
        <f aca="false">IF($B118="","",IF(N($F118)&gt;0,"Masuk",IF(N($G118)&gt;0,"Keluar","—")))</f>
        <v/>
      </c>
      <c r="F118" s="33"/>
      <c r="G118" s="33"/>
      <c r="H118" s="31" t="str">
        <f aca="false">IF($B118="","",IF($H117="",$C$4,$H117)+N($F118)-N($G118))</f>
        <v/>
      </c>
    </row>
    <row r="119" customFormat="false" ht="15" hidden="false" customHeight="true" outlineLevel="0" collapsed="false">
      <c r="A119" s="16" t="str">
        <f aca="false">IF($B119="","",COUNT($B$8:$B119))</f>
        <v/>
      </c>
      <c r="B119" s="34"/>
      <c r="C119" s="18"/>
      <c r="D119" s="18"/>
      <c r="E119" s="29" t="str">
        <f aca="false">IF($B119="","",IF(N($F119)&gt;0,"Masuk",IF(N($G119)&gt;0,"Keluar","—")))</f>
        <v/>
      </c>
      <c r="F119" s="35"/>
      <c r="G119" s="35"/>
      <c r="H119" s="31" t="str">
        <f aca="false">IF($B119="","",IF($H118="",$C$4,$H118)+N($F119)-N($G119))</f>
        <v/>
      </c>
    </row>
    <row r="120" customFormat="false" ht="15" hidden="false" customHeight="true" outlineLevel="0" collapsed="false">
      <c r="A120" s="16" t="str">
        <f aca="false">IF($B120="","",COUNT($B$8:$B120))</f>
        <v/>
      </c>
      <c r="B120" s="32"/>
      <c r="C120" s="17"/>
      <c r="D120" s="17"/>
      <c r="E120" s="29" t="str">
        <f aca="false">IF($B120="","",IF(N($F120)&gt;0,"Masuk",IF(N($G120)&gt;0,"Keluar","—")))</f>
        <v/>
      </c>
      <c r="F120" s="33"/>
      <c r="G120" s="33"/>
      <c r="H120" s="31" t="str">
        <f aca="false">IF($B120="","",IF($H119="",$C$4,$H119)+N($F120)-N($G120))</f>
        <v/>
      </c>
    </row>
    <row r="121" customFormat="false" ht="15" hidden="false" customHeight="true" outlineLevel="0" collapsed="false">
      <c r="A121" s="16" t="str">
        <f aca="false">IF($B121="","",COUNT($B$8:$B121))</f>
        <v/>
      </c>
      <c r="B121" s="34"/>
      <c r="C121" s="18"/>
      <c r="D121" s="18"/>
      <c r="E121" s="29" t="str">
        <f aca="false">IF($B121="","",IF(N($F121)&gt;0,"Masuk",IF(N($G121)&gt;0,"Keluar","—")))</f>
        <v/>
      </c>
      <c r="F121" s="35"/>
      <c r="G121" s="35"/>
      <c r="H121" s="31" t="str">
        <f aca="false">IF($B121="","",IF($H120="",$C$4,$H120)+N($F121)-N($G121))</f>
        <v/>
      </c>
    </row>
    <row r="122" customFormat="false" ht="15" hidden="false" customHeight="true" outlineLevel="0" collapsed="false">
      <c r="A122" s="16" t="str">
        <f aca="false">IF($B122="","",COUNT($B$8:$B122))</f>
        <v/>
      </c>
      <c r="B122" s="32"/>
      <c r="C122" s="17"/>
      <c r="D122" s="17"/>
      <c r="E122" s="29" t="str">
        <f aca="false">IF($B122="","",IF(N($F122)&gt;0,"Masuk",IF(N($G122)&gt;0,"Keluar","—")))</f>
        <v/>
      </c>
      <c r="F122" s="33"/>
      <c r="G122" s="33"/>
      <c r="H122" s="31" t="str">
        <f aca="false">IF($B122="","",IF($H121="",$C$4,$H121)+N($F122)-N($G122))</f>
        <v/>
      </c>
    </row>
    <row r="123" customFormat="false" ht="15" hidden="false" customHeight="true" outlineLevel="0" collapsed="false">
      <c r="A123" s="16" t="str">
        <f aca="false">IF($B123="","",COUNT($B$8:$B123))</f>
        <v/>
      </c>
      <c r="B123" s="34"/>
      <c r="C123" s="18"/>
      <c r="D123" s="18"/>
      <c r="E123" s="29" t="str">
        <f aca="false">IF($B123="","",IF(N($F123)&gt;0,"Masuk",IF(N($G123)&gt;0,"Keluar","—")))</f>
        <v/>
      </c>
      <c r="F123" s="35"/>
      <c r="G123" s="35"/>
      <c r="H123" s="31" t="str">
        <f aca="false">IF($B123="","",IF($H122="",$C$4,$H122)+N($F123)-N($G123))</f>
        <v/>
      </c>
    </row>
    <row r="124" customFormat="false" ht="15" hidden="false" customHeight="true" outlineLevel="0" collapsed="false">
      <c r="A124" s="16" t="str">
        <f aca="false">IF($B124="","",COUNT($B$8:$B124))</f>
        <v/>
      </c>
      <c r="B124" s="32"/>
      <c r="C124" s="17"/>
      <c r="D124" s="17"/>
      <c r="E124" s="29" t="str">
        <f aca="false">IF($B124="","",IF(N($F124)&gt;0,"Masuk",IF(N($G124)&gt;0,"Keluar","—")))</f>
        <v/>
      </c>
      <c r="F124" s="33"/>
      <c r="G124" s="33"/>
      <c r="H124" s="31" t="str">
        <f aca="false">IF($B124="","",IF($H123="",$C$4,$H123)+N($F124)-N($G124))</f>
        <v/>
      </c>
    </row>
    <row r="125" customFormat="false" ht="15" hidden="false" customHeight="true" outlineLevel="0" collapsed="false">
      <c r="A125" s="16" t="str">
        <f aca="false">IF($B125="","",COUNT($B$8:$B125))</f>
        <v/>
      </c>
      <c r="B125" s="34"/>
      <c r="C125" s="18"/>
      <c r="D125" s="18"/>
      <c r="E125" s="29" t="str">
        <f aca="false">IF($B125="","",IF(N($F125)&gt;0,"Masuk",IF(N($G125)&gt;0,"Keluar","—")))</f>
        <v/>
      </c>
      <c r="F125" s="35"/>
      <c r="G125" s="35"/>
      <c r="H125" s="31" t="str">
        <f aca="false">IF($B125="","",IF($H124="",$C$4,$H124)+N($F125)-N($G125))</f>
        <v/>
      </c>
    </row>
    <row r="126" customFormat="false" ht="15" hidden="false" customHeight="true" outlineLevel="0" collapsed="false">
      <c r="A126" s="16" t="str">
        <f aca="false">IF($B126="","",COUNT($B$8:$B126))</f>
        <v/>
      </c>
      <c r="B126" s="32"/>
      <c r="C126" s="17"/>
      <c r="D126" s="17"/>
      <c r="E126" s="29" t="str">
        <f aca="false">IF($B126="","",IF(N($F126)&gt;0,"Masuk",IF(N($G126)&gt;0,"Keluar","—")))</f>
        <v/>
      </c>
      <c r="F126" s="33"/>
      <c r="G126" s="33"/>
      <c r="H126" s="31" t="str">
        <f aca="false">IF($B126="","",IF($H125="",$C$4,$H125)+N($F126)-N($G126))</f>
        <v/>
      </c>
    </row>
    <row r="127" customFormat="false" ht="15" hidden="false" customHeight="true" outlineLevel="0" collapsed="false">
      <c r="A127" s="16" t="str">
        <f aca="false">IF($B127="","",COUNT($B$8:$B127))</f>
        <v/>
      </c>
      <c r="B127" s="34"/>
      <c r="C127" s="18"/>
      <c r="D127" s="18"/>
      <c r="E127" s="29" t="str">
        <f aca="false">IF($B127="","",IF(N($F127)&gt;0,"Masuk",IF(N($G127)&gt;0,"Keluar","—")))</f>
        <v/>
      </c>
      <c r="F127" s="35"/>
      <c r="G127" s="35"/>
      <c r="H127" s="31" t="str">
        <f aca="false">IF($B127="","",IF($H126="",$C$4,$H126)+N($F127)-N($G127))</f>
        <v/>
      </c>
    </row>
    <row r="128" customFormat="false" ht="15" hidden="false" customHeight="true" outlineLevel="0" collapsed="false">
      <c r="A128" s="16" t="str">
        <f aca="false">IF($B128="","",COUNT($B$8:$B128))</f>
        <v/>
      </c>
      <c r="B128" s="32"/>
      <c r="C128" s="17"/>
      <c r="D128" s="17"/>
      <c r="E128" s="29" t="str">
        <f aca="false">IF($B128="","",IF(N($F128)&gt;0,"Masuk",IF(N($G128)&gt;0,"Keluar","—")))</f>
        <v/>
      </c>
      <c r="F128" s="33"/>
      <c r="G128" s="33"/>
      <c r="H128" s="31" t="str">
        <f aca="false">IF($B128="","",IF($H127="",$C$4,$H127)+N($F128)-N($G128))</f>
        <v/>
      </c>
    </row>
    <row r="129" customFormat="false" ht="15" hidden="false" customHeight="true" outlineLevel="0" collapsed="false">
      <c r="A129" s="16" t="str">
        <f aca="false">IF($B129="","",COUNT($B$8:$B129))</f>
        <v/>
      </c>
      <c r="B129" s="34"/>
      <c r="C129" s="18"/>
      <c r="D129" s="18"/>
      <c r="E129" s="29" t="str">
        <f aca="false">IF($B129="","",IF(N($F129)&gt;0,"Masuk",IF(N($G129)&gt;0,"Keluar","—")))</f>
        <v/>
      </c>
      <c r="F129" s="35"/>
      <c r="G129" s="35"/>
      <c r="H129" s="31" t="str">
        <f aca="false">IF($B129="","",IF($H128="",$C$4,$H128)+N($F129)-N($G129))</f>
        <v/>
      </c>
    </row>
    <row r="130" customFormat="false" ht="15" hidden="false" customHeight="true" outlineLevel="0" collapsed="false">
      <c r="A130" s="16" t="str">
        <f aca="false">IF($B130="","",COUNT($B$8:$B130))</f>
        <v/>
      </c>
      <c r="B130" s="32"/>
      <c r="C130" s="17"/>
      <c r="D130" s="17"/>
      <c r="E130" s="29" t="str">
        <f aca="false">IF($B130="","",IF(N($F130)&gt;0,"Masuk",IF(N($G130)&gt;0,"Keluar","—")))</f>
        <v/>
      </c>
      <c r="F130" s="33"/>
      <c r="G130" s="33"/>
      <c r="H130" s="31" t="str">
        <f aca="false">IF($B130="","",IF($H129="",$C$4,$H129)+N($F130)-N($G130))</f>
        <v/>
      </c>
    </row>
    <row r="131" customFormat="false" ht="15" hidden="false" customHeight="true" outlineLevel="0" collapsed="false">
      <c r="A131" s="16" t="str">
        <f aca="false">IF($B131="","",COUNT($B$8:$B131))</f>
        <v/>
      </c>
      <c r="B131" s="34"/>
      <c r="C131" s="18"/>
      <c r="D131" s="18"/>
      <c r="E131" s="29" t="str">
        <f aca="false">IF($B131="","",IF(N($F131)&gt;0,"Masuk",IF(N($G131)&gt;0,"Keluar","—")))</f>
        <v/>
      </c>
      <c r="F131" s="35"/>
      <c r="G131" s="35"/>
      <c r="H131" s="31" t="str">
        <f aca="false">IF($B131="","",IF($H130="",$C$4,$H130)+N($F131)-N($G131))</f>
        <v/>
      </c>
    </row>
    <row r="132" customFormat="false" ht="15" hidden="false" customHeight="true" outlineLevel="0" collapsed="false">
      <c r="A132" s="16" t="str">
        <f aca="false">IF($B132="","",COUNT($B$8:$B132))</f>
        <v/>
      </c>
      <c r="B132" s="32"/>
      <c r="C132" s="17"/>
      <c r="D132" s="17"/>
      <c r="E132" s="29" t="str">
        <f aca="false">IF($B132="","",IF(N($F132)&gt;0,"Masuk",IF(N($G132)&gt;0,"Keluar","—")))</f>
        <v/>
      </c>
      <c r="F132" s="33"/>
      <c r="G132" s="33"/>
      <c r="H132" s="31" t="str">
        <f aca="false">IF($B132="","",IF($H131="",$C$4,$H131)+N($F132)-N($G132))</f>
        <v/>
      </c>
    </row>
    <row r="133" customFormat="false" ht="15" hidden="false" customHeight="true" outlineLevel="0" collapsed="false">
      <c r="A133" s="16" t="str">
        <f aca="false">IF($B133="","",COUNT($B$8:$B133))</f>
        <v/>
      </c>
      <c r="B133" s="34"/>
      <c r="C133" s="18"/>
      <c r="D133" s="18"/>
      <c r="E133" s="29" t="str">
        <f aca="false">IF($B133="","",IF(N($F133)&gt;0,"Masuk",IF(N($G133)&gt;0,"Keluar","—")))</f>
        <v/>
      </c>
      <c r="F133" s="35"/>
      <c r="G133" s="35"/>
      <c r="H133" s="31" t="str">
        <f aca="false">IF($B133="","",IF($H132="",$C$4,$H132)+N($F133)-N($G133))</f>
        <v/>
      </c>
    </row>
    <row r="134" customFormat="false" ht="15" hidden="false" customHeight="true" outlineLevel="0" collapsed="false">
      <c r="A134" s="16" t="str">
        <f aca="false">IF($B134="","",COUNT($B$8:$B134))</f>
        <v/>
      </c>
      <c r="B134" s="32"/>
      <c r="C134" s="17"/>
      <c r="D134" s="17"/>
      <c r="E134" s="29" t="str">
        <f aca="false">IF($B134="","",IF(N($F134)&gt;0,"Masuk",IF(N($G134)&gt;0,"Keluar","—")))</f>
        <v/>
      </c>
      <c r="F134" s="33"/>
      <c r="G134" s="33"/>
      <c r="H134" s="31" t="str">
        <f aca="false">IF($B134="","",IF($H133="",$C$4,$H133)+N($F134)-N($G134))</f>
        <v/>
      </c>
    </row>
    <row r="135" customFormat="false" ht="15" hidden="false" customHeight="true" outlineLevel="0" collapsed="false">
      <c r="A135" s="16" t="str">
        <f aca="false">IF($B135="","",COUNT($B$8:$B135))</f>
        <v/>
      </c>
      <c r="B135" s="34"/>
      <c r="C135" s="18"/>
      <c r="D135" s="18"/>
      <c r="E135" s="29" t="str">
        <f aca="false">IF($B135="","",IF(N($F135)&gt;0,"Masuk",IF(N($G135)&gt;0,"Keluar","—")))</f>
        <v/>
      </c>
      <c r="F135" s="35"/>
      <c r="G135" s="35"/>
      <c r="H135" s="31" t="str">
        <f aca="false">IF($B135="","",IF($H134="",$C$4,$H134)+N($F135)-N($G135))</f>
        <v/>
      </c>
    </row>
    <row r="136" customFormat="false" ht="15" hidden="false" customHeight="true" outlineLevel="0" collapsed="false">
      <c r="A136" s="16" t="str">
        <f aca="false">IF($B136="","",COUNT($B$8:$B136))</f>
        <v/>
      </c>
      <c r="B136" s="32"/>
      <c r="C136" s="17"/>
      <c r="D136" s="17"/>
      <c r="E136" s="29" t="str">
        <f aca="false">IF($B136="","",IF(N($F136)&gt;0,"Masuk",IF(N($G136)&gt;0,"Keluar","—")))</f>
        <v/>
      </c>
      <c r="F136" s="33"/>
      <c r="G136" s="33"/>
      <c r="H136" s="31" t="str">
        <f aca="false">IF($B136="","",IF($H135="",$C$4,$H135)+N($F136)-N($G136))</f>
        <v/>
      </c>
    </row>
    <row r="137" customFormat="false" ht="15" hidden="false" customHeight="true" outlineLevel="0" collapsed="false">
      <c r="A137" s="16" t="str">
        <f aca="false">IF($B137="","",COUNT($B$8:$B137))</f>
        <v/>
      </c>
      <c r="B137" s="34"/>
      <c r="C137" s="18"/>
      <c r="D137" s="18"/>
      <c r="E137" s="29" t="str">
        <f aca="false">IF($B137="","",IF(N($F137)&gt;0,"Masuk",IF(N($G137)&gt;0,"Keluar","—")))</f>
        <v/>
      </c>
      <c r="F137" s="35"/>
      <c r="G137" s="35"/>
      <c r="H137" s="31" t="str">
        <f aca="false">IF($B137="","",IF($H136="",$C$4,$H136)+N($F137)-N($G137))</f>
        <v/>
      </c>
    </row>
    <row r="138" customFormat="false" ht="15" hidden="false" customHeight="true" outlineLevel="0" collapsed="false">
      <c r="A138" s="16" t="str">
        <f aca="false">IF($B138="","",COUNT($B$8:$B138))</f>
        <v/>
      </c>
      <c r="B138" s="32"/>
      <c r="C138" s="17"/>
      <c r="D138" s="17"/>
      <c r="E138" s="29" t="str">
        <f aca="false">IF($B138="","",IF(N($F138)&gt;0,"Masuk",IF(N($G138)&gt;0,"Keluar","—")))</f>
        <v/>
      </c>
      <c r="F138" s="33"/>
      <c r="G138" s="33"/>
      <c r="H138" s="31" t="str">
        <f aca="false">IF($B138="","",IF($H137="",$C$4,$H137)+N($F138)-N($G138))</f>
        <v/>
      </c>
    </row>
    <row r="139" customFormat="false" ht="15" hidden="false" customHeight="true" outlineLevel="0" collapsed="false">
      <c r="A139" s="16" t="str">
        <f aca="false">IF($B139="","",COUNT($B$8:$B139))</f>
        <v/>
      </c>
      <c r="B139" s="34"/>
      <c r="C139" s="18"/>
      <c r="D139" s="18"/>
      <c r="E139" s="29" t="str">
        <f aca="false">IF($B139="","",IF(N($F139)&gt;0,"Masuk",IF(N($G139)&gt;0,"Keluar","—")))</f>
        <v/>
      </c>
      <c r="F139" s="35"/>
      <c r="G139" s="35"/>
      <c r="H139" s="31" t="str">
        <f aca="false">IF($B139="","",IF($H138="",$C$4,$H138)+N($F139)-N($G139))</f>
        <v/>
      </c>
    </row>
    <row r="140" customFormat="false" ht="15" hidden="false" customHeight="true" outlineLevel="0" collapsed="false">
      <c r="A140" s="16" t="str">
        <f aca="false">IF($B140="","",COUNT($B$8:$B140))</f>
        <v/>
      </c>
      <c r="B140" s="32"/>
      <c r="C140" s="17"/>
      <c r="D140" s="17"/>
      <c r="E140" s="29" t="str">
        <f aca="false">IF($B140="","",IF(N($F140)&gt;0,"Masuk",IF(N($G140)&gt;0,"Keluar","—")))</f>
        <v/>
      </c>
      <c r="F140" s="33"/>
      <c r="G140" s="33"/>
      <c r="H140" s="31" t="str">
        <f aca="false">IF($B140="","",IF($H139="",$C$4,$H139)+N($F140)-N($G140))</f>
        <v/>
      </c>
    </row>
    <row r="141" customFormat="false" ht="15" hidden="false" customHeight="true" outlineLevel="0" collapsed="false">
      <c r="A141" s="16" t="str">
        <f aca="false">IF($B141="","",COUNT($B$8:$B141))</f>
        <v/>
      </c>
      <c r="B141" s="34"/>
      <c r="C141" s="18"/>
      <c r="D141" s="18"/>
      <c r="E141" s="29" t="str">
        <f aca="false">IF($B141="","",IF(N($F141)&gt;0,"Masuk",IF(N($G141)&gt;0,"Keluar","—")))</f>
        <v/>
      </c>
      <c r="F141" s="35"/>
      <c r="G141" s="35"/>
      <c r="H141" s="31" t="str">
        <f aca="false">IF($B141="","",IF($H140="",$C$4,$H140)+N($F141)-N($G141))</f>
        <v/>
      </c>
    </row>
    <row r="142" customFormat="false" ht="15" hidden="false" customHeight="true" outlineLevel="0" collapsed="false">
      <c r="A142" s="16" t="str">
        <f aca="false">IF($B142="","",COUNT($B$8:$B142))</f>
        <v/>
      </c>
      <c r="B142" s="32"/>
      <c r="C142" s="17"/>
      <c r="D142" s="17"/>
      <c r="E142" s="29" t="str">
        <f aca="false">IF($B142="","",IF(N($F142)&gt;0,"Masuk",IF(N($G142)&gt;0,"Keluar","—")))</f>
        <v/>
      </c>
      <c r="F142" s="33"/>
      <c r="G142" s="33"/>
      <c r="H142" s="31" t="str">
        <f aca="false">IF($B142="","",IF($H141="",$C$4,$H141)+N($F142)-N($G142))</f>
        <v/>
      </c>
    </row>
    <row r="143" customFormat="false" ht="15" hidden="false" customHeight="true" outlineLevel="0" collapsed="false">
      <c r="A143" s="16" t="str">
        <f aca="false">IF($B143="","",COUNT($B$8:$B143))</f>
        <v/>
      </c>
      <c r="B143" s="34"/>
      <c r="C143" s="18"/>
      <c r="D143" s="18"/>
      <c r="E143" s="29" t="str">
        <f aca="false">IF($B143="","",IF(N($F143)&gt;0,"Masuk",IF(N($G143)&gt;0,"Keluar","—")))</f>
        <v/>
      </c>
      <c r="F143" s="35"/>
      <c r="G143" s="35"/>
      <c r="H143" s="31" t="str">
        <f aca="false">IF($B143="","",IF($H142="",$C$4,$H142)+N($F143)-N($G143))</f>
        <v/>
      </c>
    </row>
    <row r="144" customFormat="false" ht="15" hidden="false" customHeight="true" outlineLevel="0" collapsed="false">
      <c r="A144" s="16" t="str">
        <f aca="false">IF($B144="","",COUNT($B$8:$B144))</f>
        <v/>
      </c>
      <c r="B144" s="32"/>
      <c r="C144" s="17"/>
      <c r="D144" s="17"/>
      <c r="E144" s="29" t="str">
        <f aca="false">IF($B144="","",IF(N($F144)&gt;0,"Masuk",IF(N($G144)&gt;0,"Keluar","—")))</f>
        <v/>
      </c>
      <c r="F144" s="33"/>
      <c r="G144" s="33"/>
      <c r="H144" s="31" t="str">
        <f aca="false">IF($B144="","",IF($H143="",$C$4,$H143)+N($F144)-N($G144))</f>
        <v/>
      </c>
    </row>
    <row r="145" customFormat="false" ht="15" hidden="false" customHeight="true" outlineLevel="0" collapsed="false">
      <c r="A145" s="16" t="str">
        <f aca="false">IF($B145="","",COUNT($B$8:$B145))</f>
        <v/>
      </c>
      <c r="B145" s="34"/>
      <c r="C145" s="18"/>
      <c r="D145" s="18"/>
      <c r="E145" s="29" t="str">
        <f aca="false">IF($B145="","",IF(N($F145)&gt;0,"Masuk",IF(N($G145)&gt;0,"Keluar","—")))</f>
        <v/>
      </c>
      <c r="F145" s="35"/>
      <c r="G145" s="35"/>
      <c r="H145" s="31" t="str">
        <f aca="false">IF($B145="","",IF($H144="",$C$4,$H144)+N($F145)-N($G145))</f>
        <v/>
      </c>
    </row>
    <row r="146" customFormat="false" ht="15" hidden="false" customHeight="true" outlineLevel="0" collapsed="false">
      <c r="A146" s="16" t="str">
        <f aca="false">IF($B146="","",COUNT($B$8:$B146))</f>
        <v/>
      </c>
      <c r="B146" s="32"/>
      <c r="C146" s="17"/>
      <c r="D146" s="17"/>
      <c r="E146" s="29" t="str">
        <f aca="false">IF($B146="","",IF(N($F146)&gt;0,"Masuk",IF(N($G146)&gt;0,"Keluar","—")))</f>
        <v/>
      </c>
      <c r="F146" s="33"/>
      <c r="G146" s="33"/>
      <c r="H146" s="31" t="str">
        <f aca="false">IF($B146="","",IF($H145="",$C$4,$H145)+N($F146)-N($G146))</f>
        <v/>
      </c>
    </row>
    <row r="147" customFormat="false" ht="15" hidden="false" customHeight="true" outlineLevel="0" collapsed="false">
      <c r="A147" s="16" t="str">
        <f aca="false">IF($B147="","",COUNT($B$8:$B147))</f>
        <v/>
      </c>
      <c r="B147" s="34"/>
      <c r="C147" s="18"/>
      <c r="D147" s="18"/>
      <c r="E147" s="29" t="str">
        <f aca="false">IF($B147="","",IF(N($F147)&gt;0,"Masuk",IF(N($G147)&gt;0,"Keluar","—")))</f>
        <v/>
      </c>
      <c r="F147" s="35"/>
      <c r="G147" s="35"/>
      <c r="H147" s="31" t="str">
        <f aca="false">IF($B147="","",IF($H146="",$C$4,$H146)+N($F147)-N($G147))</f>
        <v/>
      </c>
    </row>
    <row r="148" customFormat="false" ht="15" hidden="false" customHeight="true" outlineLevel="0" collapsed="false">
      <c r="A148" s="16" t="str">
        <f aca="false">IF($B148="","",COUNT($B$8:$B148))</f>
        <v/>
      </c>
      <c r="B148" s="32"/>
      <c r="C148" s="17"/>
      <c r="D148" s="17"/>
      <c r="E148" s="29" t="str">
        <f aca="false">IF($B148="","",IF(N($F148)&gt;0,"Masuk",IF(N($G148)&gt;0,"Keluar","—")))</f>
        <v/>
      </c>
      <c r="F148" s="33"/>
      <c r="G148" s="33"/>
      <c r="H148" s="31" t="str">
        <f aca="false">IF($B148="","",IF($H147="",$C$4,$H147)+N($F148)-N($G148))</f>
        <v/>
      </c>
    </row>
    <row r="149" customFormat="false" ht="15" hidden="false" customHeight="true" outlineLevel="0" collapsed="false">
      <c r="A149" s="16" t="str">
        <f aca="false">IF($B149="","",COUNT($B$8:$B149))</f>
        <v/>
      </c>
      <c r="B149" s="34"/>
      <c r="C149" s="18"/>
      <c r="D149" s="18"/>
      <c r="E149" s="29" t="str">
        <f aca="false">IF($B149="","",IF(N($F149)&gt;0,"Masuk",IF(N($G149)&gt;0,"Keluar","—")))</f>
        <v/>
      </c>
      <c r="F149" s="35"/>
      <c r="G149" s="35"/>
      <c r="H149" s="31" t="str">
        <f aca="false">IF($B149="","",IF($H148="",$C$4,$H148)+N($F149)-N($G149))</f>
        <v/>
      </c>
    </row>
    <row r="150" customFormat="false" ht="15" hidden="false" customHeight="true" outlineLevel="0" collapsed="false">
      <c r="A150" s="16" t="str">
        <f aca="false">IF($B150="","",COUNT($B$8:$B150))</f>
        <v/>
      </c>
      <c r="B150" s="32"/>
      <c r="C150" s="17"/>
      <c r="D150" s="17"/>
      <c r="E150" s="29" t="str">
        <f aca="false">IF($B150="","",IF(N($F150)&gt;0,"Masuk",IF(N($G150)&gt;0,"Keluar","—")))</f>
        <v/>
      </c>
      <c r="F150" s="33"/>
      <c r="G150" s="33"/>
      <c r="H150" s="31" t="str">
        <f aca="false">IF($B150="","",IF($H149="",$C$4,$H149)+N($F150)-N($G150))</f>
        <v/>
      </c>
    </row>
    <row r="151" customFormat="false" ht="15" hidden="false" customHeight="true" outlineLevel="0" collapsed="false">
      <c r="A151" s="16" t="str">
        <f aca="false">IF($B151="","",COUNT($B$8:$B151))</f>
        <v/>
      </c>
      <c r="B151" s="34"/>
      <c r="C151" s="18"/>
      <c r="D151" s="18"/>
      <c r="E151" s="29" t="str">
        <f aca="false">IF($B151="","",IF(N($F151)&gt;0,"Masuk",IF(N($G151)&gt;0,"Keluar","—")))</f>
        <v/>
      </c>
      <c r="F151" s="35"/>
      <c r="G151" s="35"/>
      <c r="H151" s="31" t="str">
        <f aca="false">IF($B151="","",IF($H150="",$C$4,$H150)+N($F151)-N($G151))</f>
        <v/>
      </c>
    </row>
    <row r="152" customFormat="false" ht="15" hidden="false" customHeight="true" outlineLevel="0" collapsed="false">
      <c r="A152" s="16" t="str">
        <f aca="false">IF($B152="","",COUNT($B$8:$B152))</f>
        <v/>
      </c>
      <c r="B152" s="32"/>
      <c r="C152" s="17"/>
      <c r="D152" s="17"/>
      <c r="E152" s="29" t="str">
        <f aca="false">IF($B152="","",IF(N($F152)&gt;0,"Masuk",IF(N($G152)&gt;0,"Keluar","—")))</f>
        <v/>
      </c>
      <c r="F152" s="33"/>
      <c r="G152" s="33"/>
      <c r="H152" s="31" t="str">
        <f aca="false">IF($B152="","",IF($H151="",$C$4,$H151)+N($F152)-N($G152))</f>
        <v/>
      </c>
    </row>
    <row r="153" customFormat="false" ht="15" hidden="false" customHeight="true" outlineLevel="0" collapsed="false">
      <c r="A153" s="16" t="str">
        <f aca="false">IF($B153="","",COUNT($B$8:$B153))</f>
        <v/>
      </c>
      <c r="B153" s="34"/>
      <c r="C153" s="18"/>
      <c r="D153" s="18"/>
      <c r="E153" s="29" t="str">
        <f aca="false">IF($B153="","",IF(N($F153)&gt;0,"Masuk",IF(N($G153)&gt;0,"Keluar","—")))</f>
        <v/>
      </c>
      <c r="F153" s="35"/>
      <c r="G153" s="35"/>
      <c r="H153" s="31" t="str">
        <f aca="false">IF($B153="","",IF($H152="",$C$4,$H152)+N($F153)-N($G153))</f>
        <v/>
      </c>
    </row>
    <row r="154" customFormat="false" ht="15" hidden="false" customHeight="true" outlineLevel="0" collapsed="false">
      <c r="A154" s="16" t="str">
        <f aca="false">IF($B154="","",COUNT($B$8:$B154))</f>
        <v/>
      </c>
      <c r="B154" s="32"/>
      <c r="C154" s="17"/>
      <c r="D154" s="17"/>
      <c r="E154" s="29" t="str">
        <f aca="false">IF($B154="","",IF(N($F154)&gt;0,"Masuk",IF(N($G154)&gt;0,"Keluar","—")))</f>
        <v/>
      </c>
      <c r="F154" s="33"/>
      <c r="G154" s="33"/>
      <c r="H154" s="31" t="str">
        <f aca="false">IF($B154="","",IF($H153="",$C$4,$H153)+N($F154)-N($G154))</f>
        <v/>
      </c>
    </row>
    <row r="155" customFormat="false" ht="15" hidden="false" customHeight="true" outlineLevel="0" collapsed="false">
      <c r="A155" s="16" t="str">
        <f aca="false">IF($B155="","",COUNT($B$8:$B155))</f>
        <v/>
      </c>
      <c r="B155" s="34"/>
      <c r="C155" s="18"/>
      <c r="D155" s="18"/>
      <c r="E155" s="29" t="str">
        <f aca="false">IF($B155="","",IF(N($F155)&gt;0,"Masuk",IF(N($G155)&gt;0,"Keluar","—")))</f>
        <v/>
      </c>
      <c r="F155" s="35"/>
      <c r="G155" s="35"/>
      <c r="H155" s="31" t="str">
        <f aca="false">IF($B155="","",IF($H154="",$C$4,$H154)+N($F155)-N($G155))</f>
        <v/>
      </c>
    </row>
    <row r="156" customFormat="false" ht="15" hidden="false" customHeight="true" outlineLevel="0" collapsed="false">
      <c r="A156" s="16" t="str">
        <f aca="false">IF($B156="","",COUNT($B$8:$B156))</f>
        <v/>
      </c>
      <c r="B156" s="32"/>
      <c r="C156" s="17"/>
      <c r="D156" s="17"/>
      <c r="E156" s="29" t="str">
        <f aca="false">IF($B156="","",IF(N($F156)&gt;0,"Masuk",IF(N($G156)&gt;0,"Keluar","—")))</f>
        <v/>
      </c>
      <c r="F156" s="33"/>
      <c r="G156" s="33"/>
      <c r="H156" s="31" t="str">
        <f aca="false">IF($B156="","",IF($H155="",$C$4,$H155)+N($F156)-N($G156))</f>
        <v/>
      </c>
    </row>
    <row r="157" customFormat="false" ht="15" hidden="false" customHeight="true" outlineLevel="0" collapsed="false">
      <c r="A157" s="16" t="str">
        <f aca="false">IF($B157="","",COUNT($B$8:$B157))</f>
        <v/>
      </c>
      <c r="B157" s="34"/>
      <c r="C157" s="18"/>
      <c r="D157" s="18"/>
      <c r="E157" s="29" t="str">
        <f aca="false">IF($B157="","",IF(N($F157)&gt;0,"Masuk",IF(N($G157)&gt;0,"Keluar","—")))</f>
        <v/>
      </c>
      <c r="F157" s="35"/>
      <c r="G157" s="35"/>
      <c r="H157" s="31" t="str">
        <f aca="false">IF($B157="","",IF($H156="",$C$4,$H156)+N($F157)-N($G157))</f>
        <v/>
      </c>
    </row>
    <row r="158" customFormat="false" ht="15" hidden="false" customHeight="true" outlineLevel="0" collapsed="false">
      <c r="A158" s="16" t="str">
        <f aca="false">IF($B158="","",COUNT($B$8:$B158))</f>
        <v/>
      </c>
      <c r="B158" s="32"/>
      <c r="C158" s="17"/>
      <c r="D158" s="17"/>
      <c r="E158" s="29" t="str">
        <f aca="false">IF($B158="","",IF(N($F158)&gt;0,"Masuk",IF(N($G158)&gt;0,"Keluar","—")))</f>
        <v/>
      </c>
      <c r="F158" s="33"/>
      <c r="G158" s="33"/>
      <c r="H158" s="31" t="str">
        <f aca="false">IF($B158="","",IF($H157="",$C$4,$H157)+N($F158)-N($G158))</f>
        <v/>
      </c>
    </row>
    <row r="159" customFormat="false" ht="15" hidden="false" customHeight="true" outlineLevel="0" collapsed="false">
      <c r="A159" s="16" t="str">
        <f aca="false">IF($B159="","",COUNT($B$8:$B159))</f>
        <v/>
      </c>
      <c r="B159" s="34"/>
      <c r="C159" s="18"/>
      <c r="D159" s="18"/>
      <c r="E159" s="29" t="str">
        <f aca="false">IF($B159="","",IF(N($F159)&gt;0,"Masuk",IF(N($G159)&gt;0,"Keluar","—")))</f>
        <v/>
      </c>
      <c r="F159" s="35"/>
      <c r="G159" s="35"/>
      <c r="H159" s="31" t="str">
        <f aca="false">IF($B159="","",IF($H158="",$C$4,$H158)+N($F159)-N($G159))</f>
        <v/>
      </c>
    </row>
    <row r="160" customFormat="false" ht="15" hidden="false" customHeight="true" outlineLevel="0" collapsed="false">
      <c r="A160" s="16" t="str">
        <f aca="false">IF($B160="","",COUNT($B$8:$B160))</f>
        <v/>
      </c>
      <c r="B160" s="32"/>
      <c r="C160" s="17"/>
      <c r="D160" s="17"/>
      <c r="E160" s="29" t="str">
        <f aca="false">IF($B160="","",IF(N($F160)&gt;0,"Masuk",IF(N($G160)&gt;0,"Keluar","—")))</f>
        <v/>
      </c>
      <c r="F160" s="33"/>
      <c r="G160" s="33"/>
      <c r="H160" s="31" t="str">
        <f aca="false">IF($B160="","",IF($H159="",$C$4,$H159)+N($F160)-N($G160))</f>
        <v/>
      </c>
    </row>
    <row r="161" customFormat="false" ht="15" hidden="false" customHeight="true" outlineLevel="0" collapsed="false">
      <c r="A161" s="16" t="str">
        <f aca="false">IF($B161="","",COUNT($B$8:$B161))</f>
        <v/>
      </c>
      <c r="B161" s="34"/>
      <c r="C161" s="18"/>
      <c r="D161" s="18"/>
      <c r="E161" s="29" t="str">
        <f aca="false">IF($B161="","",IF(N($F161)&gt;0,"Masuk",IF(N($G161)&gt;0,"Keluar","—")))</f>
        <v/>
      </c>
      <c r="F161" s="35"/>
      <c r="G161" s="35"/>
      <c r="H161" s="31" t="str">
        <f aca="false">IF($B161="","",IF($H160="",$C$4,$H160)+N($F161)-N($G161))</f>
        <v/>
      </c>
    </row>
    <row r="162" customFormat="false" ht="15" hidden="false" customHeight="true" outlineLevel="0" collapsed="false">
      <c r="A162" s="16" t="str">
        <f aca="false">IF($B162="","",COUNT($B$8:$B162))</f>
        <v/>
      </c>
      <c r="B162" s="32"/>
      <c r="C162" s="17"/>
      <c r="D162" s="17"/>
      <c r="E162" s="29" t="str">
        <f aca="false">IF($B162="","",IF(N($F162)&gt;0,"Masuk",IF(N($G162)&gt;0,"Keluar","—")))</f>
        <v/>
      </c>
      <c r="F162" s="33"/>
      <c r="G162" s="33"/>
      <c r="H162" s="31" t="str">
        <f aca="false">IF($B162="","",IF($H161="",$C$4,$H161)+N($F162)-N($G162))</f>
        <v/>
      </c>
    </row>
    <row r="163" customFormat="false" ht="15" hidden="false" customHeight="true" outlineLevel="0" collapsed="false">
      <c r="A163" s="16" t="str">
        <f aca="false">IF($B163="","",COUNT($B$8:$B163))</f>
        <v/>
      </c>
      <c r="B163" s="34"/>
      <c r="C163" s="18"/>
      <c r="D163" s="18"/>
      <c r="E163" s="29" t="str">
        <f aca="false">IF($B163="","",IF(N($F163)&gt;0,"Masuk",IF(N($G163)&gt;0,"Keluar","—")))</f>
        <v/>
      </c>
      <c r="F163" s="35"/>
      <c r="G163" s="35"/>
      <c r="H163" s="31" t="str">
        <f aca="false">IF($B163="","",IF($H162="",$C$4,$H162)+N($F163)-N($G163))</f>
        <v/>
      </c>
    </row>
    <row r="164" customFormat="false" ht="15" hidden="false" customHeight="true" outlineLevel="0" collapsed="false">
      <c r="A164" s="16" t="str">
        <f aca="false">IF($B164="","",COUNT($B$8:$B164))</f>
        <v/>
      </c>
      <c r="B164" s="32"/>
      <c r="C164" s="17"/>
      <c r="D164" s="17"/>
      <c r="E164" s="29" t="str">
        <f aca="false">IF($B164="","",IF(N($F164)&gt;0,"Masuk",IF(N($G164)&gt;0,"Keluar","—")))</f>
        <v/>
      </c>
      <c r="F164" s="33"/>
      <c r="G164" s="33"/>
      <c r="H164" s="31" t="str">
        <f aca="false">IF($B164="","",IF($H163="",$C$4,$H163)+N($F164)-N($G164))</f>
        <v/>
      </c>
    </row>
    <row r="165" customFormat="false" ht="15" hidden="false" customHeight="true" outlineLevel="0" collapsed="false">
      <c r="A165" s="16" t="str">
        <f aca="false">IF($B165="","",COUNT($B$8:$B165))</f>
        <v/>
      </c>
      <c r="B165" s="34"/>
      <c r="C165" s="18"/>
      <c r="D165" s="18"/>
      <c r="E165" s="29" t="str">
        <f aca="false">IF($B165="","",IF(N($F165)&gt;0,"Masuk",IF(N($G165)&gt;0,"Keluar","—")))</f>
        <v/>
      </c>
      <c r="F165" s="35"/>
      <c r="G165" s="35"/>
      <c r="H165" s="31" t="str">
        <f aca="false">IF($B165="","",IF($H164="",$C$4,$H164)+N($F165)-N($G165))</f>
        <v/>
      </c>
    </row>
    <row r="166" customFormat="false" ht="15" hidden="false" customHeight="true" outlineLevel="0" collapsed="false">
      <c r="A166" s="16" t="str">
        <f aca="false">IF($B166="","",COUNT($B$8:$B166))</f>
        <v/>
      </c>
      <c r="B166" s="32"/>
      <c r="C166" s="17"/>
      <c r="D166" s="17"/>
      <c r="E166" s="29" t="str">
        <f aca="false">IF($B166="","",IF(N($F166)&gt;0,"Masuk",IF(N($G166)&gt;0,"Keluar","—")))</f>
        <v/>
      </c>
      <c r="F166" s="33"/>
      <c r="G166" s="33"/>
      <c r="H166" s="31" t="str">
        <f aca="false">IF($B166="","",IF($H165="",$C$4,$H165)+N($F166)-N($G166))</f>
        <v/>
      </c>
    </row>
    <row r="167" customFormat="false" ht="15" hidden="false" customHeight="true" outlineLevel="0" collapsed="false">
      <c r="A167" s="16" t="str">
        <f aca="false">IF($B167="","",COUNT($B$8:$B167))</f>
        <v/>
      </c>
      <c r="B167" s="34"/>
      <c r="C167" s="18"/>
      <c r="D167" s="18"/>
      <c r="E167" s="29" t="str">
        <f aca="false">IF($B167="","",IF(N($F167)&gt;0,"Masuk",IF(N($G167)&gt;0,"Keluar","—")))</f>
        <v/>
      </c>
      <c r="F167" s="35"/>
      <c r="G167" s="35"/>
      <c r="H167" s="31" t="str">
        <f aca="false">IF($B167="","",IF($H166="",$C$4,$H166)+N($F167)-N($G167))</f>
        <v/>
      </c>
    </row>
    <row r="168" customFormat="false" ht="15" hidden="false" customHeight="true" outlineLevel="0" collapsed="false">
      <c r="A168" s="16" t="str">
        <f aca="false">IF($B168="","",COUNT($B$8:$B168))</f>
        <v/>
      </c>
      <c r="B168" s="32"/>
      <c r="C168" s="17"/>
      <c r="D168" s="17"/>
      <c r="E168" s="29" t="str">
        <f aca="false">IF($B168="","",IF(N($F168)&gt;0,"Masuk",IF(N($G168)&gt;0,"Keluar","—")))</f>
        <v/>
      </c>
      <c r="F168" s="33"/>
      <c r="G168" s="33"/>
      <c r="H168" s="31" t="str">
        <f aca="false">IF($B168="","",IF($H167="",$C$4,$H167)+N($F168)-N($G168))</f>
        <v/>
      </c>
    </row>
    <row r="169" customFormat="false" ht="15" hidden="false" customHeight="true" outlineLevel="0" collapsed="false">
      <c r="A169" s="16" t="str">
        <f aca="false">IF($B169="","",COUNT($B$8:$B169))</f>
        <v/>
      </c>
      <c r="B169" s="34"/>
      <c r="C169" s="18"/>
      <c r="D169" s="18"/>
      <c r="E169" s="29" t="str">
        <f aca="false">IF($B169="","",IF(N($F169)&gt;0,"Masuk",IF(N($G169)&gt;0,"Keluar","—")))</f>
        <v/>
      </c>
      <c r="F169" s="35"/>
      <c r="G169" s="35"/>
      <c r="H169" s="31" t="str">
        <f aca="false">IF($B169="","",IF($H168="",$C$4,$H168)+N($F169)-N($G169))</f>
        <v/>
      </c>
    </row>
    <row r="170" customFormat="false" ht="15" hidden="false" customHeight="true" outlineLevel="0" collapsed="false">
      <c r="A170" s="16" t="str">
        <f aca="false">IF($B170="","",COUNT($B$8:$B170))</f>
        <v/>
      </c>
      <c r="B170" s="32"/>
      <c r="C170" s="17"/>
      <c r="D170" s="17"/>
      <c r="E170" s="29" t="str">
        <f aca="false">IF($B170="","",IF(N($F170)&gt;0,"Masuk",IF(N($G170)&gt;0,"Keluar","—")))</f>
        <v/>
      </c>
      <c r="F170" s="33"/>
      <c r="G170" s="33"/>
      <c r="H170" s="31" t="str">
        <f aca="false">IF($B170="","",IF($H169="",$C$4,$H169)+N($F170)-N($G170))</f>
        <v/>
      </c>
    </row>
    <row r="171" customFormat="false" ht="15" hidden="false" customHeight="true" outlineLevel="0" collapsed="false">
      <c r="A171" s="16" t="str">
        <f aca="false">IF($B171="","",COUNT($B$8:$B171))</f>
        <v/>
      </c>
      <c r="B171" s="34"/>
      <c r="C171" s="18"/>
      <c r="D171" s="18"/>
      <c r="E171" s="29" t="str">
        <f aca="false">IF($B171="","",IF(N($F171)&gt;0,"Masuk",IF(N($G171)&gt;0,"Keluar","—")))</f>
        <v/>
      </c>
      <c r="F171" s="35"/>
      <c r="G171" s="35"/>
      <c r="H171" s="31" t="str">
        <f aca="false">IF($B171="","",IF($H170="",$C$4,$H170)+N($F171)-N($G171))</f>
        <v/>
      </c>
    </row>
    <row r="172" customFormat="false" ht="15" hidden="false" customHeight="true" outlineLevel="0" collapsed="false">
      <c r="A172" s="16" t="str">
        <f aca="false">IF($B172="","",COUNT($B$8:$B172))</f>
        <v/>
      </c>
      <c r="B172" s="32"/>
      <c r="C172" s="17"/>
      <c r="D172" s="17"/>
      <c r="E172" s="29" t="str">
        <f aca="false">IF($B172="","",IF(N($F172)&gt;0,"Masuk",IF(N($G172)&gt;0,"Keluar","—")))</f>
        <v/>
      </c>
      <c r="F172" s="33"/>
      <c r="G172" s="33"/>
      <c r="H172" s="31" t="str">
        <f aca="false">IF($B172="","",IF($H171="",$C$4,$H171)+N($F172)-N($G172))</f>
        <v/>
      </c>
    </row>
    <row r="173" customFormat="false" ht="15" hidden="false" customHeight="true" outlineLevel="0" collapsed="false">
      <c r="A173" s="16" t="str">
        <f aca="false">IF($B173="","",COUNT($B$8:$B173))</f>
        <v/>
      </c>
      <c r="B173" s="34"/>
      <c r="C173" s="18"/>
      <c r="D173" s="18"/>
      <c r="E173" s="29" t="str">
        <f aca="false">IF($B173="","",IF(N($F173)&gt;0,"Masuk",IF(N($G173)&gt;0,"Keluar","—")))</f>
        <v/>
      </c>
      <c r="F173" s="35"/>
      <c r="G173" s="35"/>
      <c r="H173" s="31" t="str">
        <f aca="false">IF($B173="","",IF($H172="",$C$4,$H172)+N($F173)-N($G173))</f>
        <v/>
      </c>
    </row>
    <row r="174" customFormat="false" ht="15" hidden="false" customHeight="true" outlineLevel="0" collapsed="false">
      <c r="A174" s="16" t="str">
        <f aca="false">IF($B174="","",COUNT($B$8:$B174))</f>
        <v/>
      </c>
      <c r="B174" s="32"/>
      <c r="C174" s="17"/>
      <c r="D174" s="17"/>
      <c r="E174" s="29" t="str">
        <f aca="false">IF($B174="","",IF(N($F174)&gt;0,"Masuk",IF(N($G174)&gt;0,"Keluar","—")))</f>
        <v/>
      </c>
      <c r="F174" s="33"/>
      <c r="G174" s="33"/>
      <c r="H174" s="31" t="str">
        <f aca="false">IF($B174="","",IF($H173="",$C$4,$H173)+N($F174)-N($G174))</f>
        <v/>
      </c>
    </row>
    <row r="175" customFormat="false" ht="15" hidden="false" customHeight="true" outlineLevel="0" collapsed="false">
      <c r="A175" s="16" t="str">
        <f aca="false">IF($B175="","",COUNT($B$8:$B175))</f>
        <v/>
      </c>
      <c r="B175" s="34"/>
      <c r="C175" s="18"/>
      <c r="D175" s="18"/>
      <c r="E175" s="29" t="str">
        <f aca="false">IF($B175="","",IF(N($F175)&gt;0,"Masuk",IF(N($G175)&gt;0,"Keluar","—")))</f>
        <v/>
      </c>
      <c r="F175" s="35"/>
      <c r="G175" s="35"/>
      <c r="H175" s="31" t="str">
        <f aca="false">IF($B175="","",IF($H174="",$C$4,$H174)+N($F175)-N($G175))</f>
        <v/>
      </c>
    </row>
    <row r="176" customFormat="false" ht="15" hidden="false" customHeight="true" outlineLevel="0" collapsed="false">
      <c r="A176" s="16" t="str">
        <f aca="false">IF($B176="","",COUNT($B$8:$B176))</f>
        <v/>
      </c>
      <c r="B176" s="32"/>
      <c r="C176" s="17"/>
      <c r="D176" s="17"/>
      <c r="E176" s="29" t="str">
        <f aca="false">IF($B176="","",IF(N($F176)&gt;0,"Masuk",IF(N($G176)&gt;0,"Keluar","—")))</f>
        <v/>
      </c>
      <c r="F176" s="33"/>
      <c r="G176" s="33"/>
      <c r="H176" s="31" t="str">
        <f aca="false">IF($B176="","",IF($H175="",$C$4,$H175)+N($F176)-N($G176))</f>
        <v/>
      </c>
    </row>
    <row r="177" customFormat="false" ht="15" hidden="false" customHeight="true" outlineLevel="0" collapsed="false">
      <c r="A177" s="16" t="str">
        <f aca="false">IF($B177="","",COUNT($B$8:$B177))</f>
        <v/>
      </c>
      <c r="B177" s="34"/>
      <c r="C177" s="18"/>
      <c r="D177" s="18"/>
      <c r="E177" s="29" t="str">
        <f aca="false">IF($B177="","",IF(N($F177)&gt;0,"Masuk",IF(N($G177)&gt;0,"Keluar","—")))</f>
        <v/>
      </c>
      <c r="F177" s="35"/>
      <c r="G177" s="35"/>
      <c r="H177" s="31" t="str">
        <f aca="false">IF($B177="","",IF($H176="",$C$4,$H176)+N($F177)-N($G177))</f>
        <v/>
      </c>
    </row>
    <row r="178" customFormat="false" ht="15" hidden="false" customHeight="true" outlineLevel="0" collapsed="false">
      <c r="A178" s="16" t="str">
        <f aca="false">IF($B178="","",COUNT($B$8:$B178))</f>
        <v/>
      </c>
      <c r="B178" s="32"/>
      <c r="C178" s="17"/>
      <c r="D178" s="17"/>
      <c r="E178" s="29" t="str">
        <f aca="false">IF($B178="","",IF(N($F178)&gt;0,"Masuk",IF(N($G178)&gt;0,"Keluar","—")))</f>
        <v/>
      </c>
      <c r="F178" s="33"/>
      <c r="G178" s="33"/>
      <c r="H178" s="31" t="str">
        <f aca="false">IF($B178="","",IF($H177="",$C$4,$H177)+N($F178)-N($G178))</f>
        <v/>
      </c>
    </row>
    <row r="179" customFormat="false" ht="15" hidden="false" customHeight="true" outlineLevel="0" collapsed="false">
      <c r="A179" s="16" t="str">
        <f aca="false">IF($B179="","",COUNT($B$8:$B179))</f>
        <v/>
      </c>
      <c r="B179" s="34"/>
      <c r="C179" s="18"/>
      <c r="D179" s="18"/>
      <c r="E179" s="29" t="str">
        <f aca="false">IF($B179="","",IF(N($F179)&gt;0,"Masuk",IF(N($G179)&gt;0,"Keluar","—")))</f>
        <v/>
      </c>
      <c r="F179" s="35"/>
      <c r="G179" s="35"/>
      <c r="H179" s="31" t="str">
        <f aca="false">IF($B179="","",IF($H178="",$C$4,$H178)+N($F179)-N($G179))</f>
        <v/>
      </c>
    </row>
    <row r="180" customFormat="false" ht="15" hidden="false" customHeight="true" outlineLevel="0" collapsed="false">
      <c r="A180" s="16" t="str">
        <f aca="false">IF($B180="","",COUNT($B$8:$B180))</f>
        <v/>
      </c>
      <c r="B180" s="32"/>
      <c r="C180" s="17"/>
      <c r="D180" s="17"/>
      <c r="E180" s="29" t="str">
        <f aca="false">IF($B180="","",IF(N($F180)&gt;0,"Masuk",IF(N($G180)&gt;0,"Keluar","—")))</f>
        <v/>
      </c>
      <c r="F180" s="33"/>
      <c r="G180" s="33"/>
      <c r="H180" s="31" t="str">
        <f aca="false">IF($B180="","",IF($H179="",$C$4,$H179)+N($F180)-N($G180))</f>
        <v/>
      </c>
    </row>
    <row r="181" customFormat="false" ht="15" hidden="false" customHeight="true" outlineLevel="0" collapsed="false">
      <c r="A181" s="16" t="str">
        <f aca="false">IF($B181="","",COUNT($B$8:$B181))</f>
        <v/>
      </c>
      <c r="B181" s="34"/>
      <c r="C181" s="18"/>
      <c r="D181" s="18"/>
      <c r="E181" s="29" t="str">
        <f aca="false">IF($B181="","",IF(N($F181)&gt;0,"Masuk",IF(N($G181)&gt;0,"Keluar","—")))</f>
        <v/>
      </c>
      <c r="F181" s="35"/>
      <c r="G181" s="35"/>
      <c r="H181" s="31" t="str">
        <f aca="false">IF($B181="","",IF($H180="",$C$4,$H180)+N($F181)-N($G181))</f>
        <v/>
      </c>
    </row>
    <row r="182" customFormat="false" ht="15" hidden="false" customHeight="true" outlineLevel="0" collapsed="false">
      <c r="A182" s="16" t="str">
        <f aca="false">IF($B182="","",COUNT($B$8:$B182))</f>
        <v/>
      </c>
      <c r="B182" s="32"/>
      <c r="C182" s="17"/>
      <c r="D182" s="17"/>
      <c r="E182" s="29" t="str">
        <f aca="false">IF($B182="","",IF(N($F182)&gt;0,"Masuk",IF(N($G182)&gt;0,"Keluar","—")))</f>
        <v/>
      </c>
      <c r="F182" s="33"/>
      <c r="G182" s="33"/>
      <c r="H182" s="31" t="str">
        <f aca="false">IF($B182="","",IF($H181="",$C$4,$H181)+N($F182)-N($G182))</f>
        <v/>
      </c>
    </row>
    <row r="183" customFormat="false" ht="15" hidden="false" customHeight="true" outlineLevel="0" collapsed="false">
      <c r="A183" s="16" t="str">
        <f aca="false">IF($B183="","",COUNT($B$8:$B183))</f>
        <v/>
      </c>
      <c r="B183" s="34"/>
      <c r="C183" s="18"/>
      <c r="D183" s="18"/>
      <c r="E183" s="29" t="str">
        <f aca="false">IF($B183="","",IF(N($F183)&gt;0,"Masuk",IF(N($G183)&gt;0,"Keluar","—")))</f>
        <v/>
      </c>
      <c r="F183" s="35"/>
      <c r="G183" s="35"/>
      <c r="H183" s="31" t="str">
        <f aca="false">IF($B183="","",IF($H182="",$C$4,$H182)+N($F183)-N($G183))</f>
        <v/>
      </c>
    </row>
    <row r="184" customFormat="false" ht="15" hidden="false" customHeight="true" outlineLevel="0" collapsed="false">
      <c r="A184" s="16" t="str">
        <f aca="false">IF($B184="","",COUNT($B$8:$B184))</f>
        <v/>
      </c>
      <c r="B184" s="32"/>
      <c r="C184" s="17"/>
      <c r="D184" s="17"/>
      <c r="E184" s="29" t="str">
        <f aca="false">IF($B184="","",IF(N($F184)&gt;0,"Masuk",IF(N($G184)&gt;0,"Keluar","—")))</f>
        <v/>
      </c>
      <c r="F184" s="33"/>
      <c r="G184" s="33"/>
      <c r="H184" s="31" t="str">
        <f aca="false">IF($B184="","",IF($H183="",$C$4,$H183)+N($F184)-N($G184))</f>
        <v/>
      </c>
    </row>
    <row r="185" customFormat="false" ht="15" hidden="false" customHeight="true" outlineLevel="0" collapsed="false">
      <c r="A185" s="16" t="str">
        <f aca="false">IF($B185="","",COUNT($B$8:$B185))</f>
        <v/>
      </c>
      <c r="B185" s="34"/>
      <c r="C185" s="18"/>
      <c r="D185" s="18"/>
      <c r="E185" s="29" t="str">
        <f aca="false">IF($B185="","",IF(N($F185)&gt;0,"Masuk",IF(N($G185)&gt;0,"Keluar","—")))</f>
        <v/>
      </c>
      <c r="F185" s="35"/>
      <c r="G185" s="35"/>
      <c r="H185" s="31" t="str">
        <f aca="false">IF($B185="","",IF($H184="",$C$4,$H184)+N($F185)-N($G185))</f>
        <v/>
      </c>
    </row>
    <row r="186" customFormat="false" ht="15" hidden="false" customHeight="true" outlineLevel="0" collapsed="false">
      <c r="A186" s="16" t="str">
        <f aca="false">IF($B186="","",COUNT($B$8:$B186))</f>
        <v/>
      </c>
      <c r="B186" s="32"/>
      <c r="C186" s="17"/>
      <c r="D186" s="17"/>
      <c r="E186" s="29" t="str">
        <f aca="false">IF($B186="","",IF(N($F186)&gt;0,"Masuk",IF(N($G186)&gt;0,"Keluar","—")))</f>
        <v/>
      </c>
      <c r="F186" s="33"/>
      <c r="G186" s="33"/>
      <c r="H186" s="31" t="str">
        <f aca="false">IF($B186="","",IF($H185="",$C$4,$H185)+N($F186)-N($G186))</f>
        <v/>
      </c>
    </row>
    <row r="187" customFormat="false" ht="15" hidden="false" customHeight="true" outlineLevel="0" collapsed="false">
      <c r="A187" s="16" t="str">
        <f aca="false">IF($B187="","",COUNT($B$8:$B187))</f>
        <v/>
      </c>
      <c r="B187" s="34"/>
      <c r="C187" s="18"/>
      <c r="D187" s="18"/>
      <c r="E187" s="29" t="str">
        <f aca="false">IF($B187="","",IF(N($F187)&gt;0,"Masuk",IF(N($G187)&gt;0,"Keluar","—")))</f>
        <v/>
      </c>
      <c r="F187" s="35"/>
      <c r="G187" s="35"/>
      <c r="H187" s="31" t="str">
        <f aca="false">IF($B187="","",IF($H186="",$C$4,$H186)+N($F187)-N($G187))</f>
        <v/>
      </c>
    </row>
    <row r="188" customFormat="false" ht="15" hidden="false" customHeight="true" outlineLevel="0" collapsed="false">
      <c r="A188" s="16" t="str">
        <f aca="false">IF($B188="","",COUNT($B$8:$B188))</f>
        <v/>
      </c>
      <c r="B188" s="32"/>
      <c r="C188" s="17"/>
      <c r="D188" s="17"/>
      <c r="E188" s="29" t="str">
        <f aca="false">IF($B188="","",IF(N($F188)&gt;0,"Masuk",IF(N($G188)&gt;0,"Keluar","—")))</f>
        <v/>
      </c>
      <c r="F188" s="33"/>
      <c r="G188" s="33"/>
      <c r="H188" s="31" t="str">
        <f aca="false">IF($B188="","",IF($H187="",$C$4,$H187)+N($F188)-N($G188))</f>
        <v/>
      </c>
    </row>
    <row r="189" customFormat="false" ht="15" hidden="false" customHeight="true" outlineLevel="0" collapsed="false">
      <c r="A189" s="16" t="str">
        <f aca="false">IF($B189="","",COUNT($B$8:$B189))</f>
        <v/>
      </c>
      <c r="B189" s="34"/>
      <c r="C189" s="18"/>
      <c r="D189" s="18"/>
      <c r="E189" s="29" t="str">
        <f aca="false">IF($B189="","",IF(N($F189)&gt;0,"Masuk",IF(N($G189)&gt;0,"Keluar","—")))</f>
        <v/>
      </c>
      <c r="F189" s="35"/>
      <c r="G189" s="35"/>
      <c r="H189" s="31" t="str">
        <f aca="false">IF($B189="","",IF($H188="",$C$4,$H188)+N($F189)-N($G189))</f>
        <v/>
      </c>
    </row>
    <row r="190" customFormat="false" ht="15" hidden="false" customHeight="true" outlineLevel="0" collapsed="false">
      <c r="A190" s="16" t="str">
        <f aca="false">IF($B190="","",COUNT($B$8:$B190))</f>
        <v/>
      </c>
      <c r="B190" s="32"/>
      <c r="C190" s="17"/>
      <c r="D190" s="17"/>
      <c r="E190" s="29" t="str">
        <f aca="false">IF($B190="","",IF(N($F190)&gt;0,"Masuk",IF(N($G190)&gt;0,"Keluar","—")))</f>
        <v/>
      </c>
      <c r="F190" s="33"/>
      <c r="G190" s="33"/>
      <c r="H190" s="31" t="str">
        <f aca="false">IF($B190="","",IF($H189="",$C$4,$H189)+N($F190)-N($G190))</f>
        <v/>
      </c>
    </row>
    <row r="191" customFormat="false" ht="15" hidden="false" customHeight="true" outlineLevel="0" collapsed="false">
      <c r="A191" s="16" t="str">
        <f aca="false">IF($B191="","",COUNT($B$8:$B191))</f>
        <v/>
      </c>
      <c r="B191" s="34"/>
      <c r="C191" s="18"/>
      <c r="D191" s="18"/>
      <c r="E191" s="29" t="str">
        <f aca="false">IF($B191="","",IF(N($F191)&gt;0,"Masuk",IF(N($G191)&gt;0,"Keluar","—")))</f>
        <v/>
      </c>
      <c r="F191" s="35"/>
      <c r="G191" s="35"/>
      <c r="H191" s="31" t="str">
        <f aca="false">IF($B191="","",IF($H190="",$C$4,$H190)+N($F191)-N($G191))</f>
        <v/>
      </c>
    </row>
    <row r="192" customFormat="false" ht="15" hidden="false" customHeight="true" outlineLevel="0" collapsed="false">
      <c r="A192" s="16" t="str">
        <f aca="false">IF($B192="","",COUNT($B$8:$B192))</f>
        <v/>
      </c>
      <c r="B192" s="32"/>
      <c r="C192" s="17"/>
      <c r="D192" s="17"/>
      <c r="E192" s="29" t="str">
        <f aca="false">IF($B192="","",IF(N($F192)&gt;0,"Masuk",IF(N($G192)&gt;0,"Keluar","—")))</f>
        <v/>
      </c>
      <c r="F192" s="33"/>
      <c r="G192" s="33"/>
      <c r="H192" s="31" t="str">
        <f aca="false">IF($B192="","",IF($H191="",$C$4,$H191)+N($F192)-N($G192))</f>
        <v/>
      </c>
    </row>
    <row r="193" customFormat="false" ht="15" hidden="false" customHeight="true" outlineLevel="0" collapsed="false">
      <c r="A193" s="16" t="str">
        <f aca="false">IF($B193="","",COUNT($B$8:$B193))</f>
        <v/>
      </c>
      <c r="B193" s="34"/>
      <c r="C193" s="18"/>
      <c r="D193" s="18"/>
      <c r="E193" s="29" t="str">
        <f aca="false">IF($B193="","",IF(N($F193)&gt;0,"Masuk",IF(N($G193)&gt;0,"Keluar","—")))</f>
        <v/>
      </c>
      <c r="F193" s="35"/>
      <c r="G193" s="35"/>
      <c r="H193" s="31" t="str">
        <f aca="false">IF($B193="","",IF($H192="",$C$4,$H192)+N($F193)-N($G193))</f>
        <v/>
      </c>
    </row>
    <row r="194" customFormat="false" ht="15" hidden="false" customHeight="true" outlineLevel="0" collapsed="false">
      <c r="A194" s="16" t="str">
        <f aca="false">IF($B194="","",COUNT($B$8:$B194))</f>
        <v/>
      </c>
      <c r="B194" s="32"/>
      <c r="C194" s="17"/>
      <c r="D194" s="17"/>
      <c r="E194" s="29" t="str">
        <f aca="false">IF($B194="","",IF(N($F194)&gt;0,"Masuk",IF(N($G194)&gt;0,"Keluar","—")))</f>
        <v/>
      </c>
      <c r="F194" s="33"/>
      <c r="G194" s="33"/>
      <c r="H194" s="31" t="str">
        <f aca="false">IF($B194="","",IF($H193="",$C$4,$H193)+N($F194)-N($G194))</f>
        <v/>
      </c>
    </row>
    <row r="195" customFormat="false" ht="15" hidden="false" customHeight="true" outlineLevel="0" collapsed="false">
      <c r="A195" s="16" t="str">
        <f aca="false">IF($B195="","",COUNT($B$8:$B195))</f>
        <v/>
      </c>
      <c r="B195" s="34"/>
      <c r="C195" s="18"/>
      <c r="D195" s="18"/>
      <c r="E195" s="29" t="str">
        <f aca="false">IF($B195="","",IF(N($F195)&gt;0,"Masuk",IF(N($G195)&gt;0,"Keluar","—")))</f>
        <v/>
      </c>
      <c r="F195" s="35"/>
      <c r="G195" s="35"/>
      <c r="H195" s="31" t="str">
        <f aca="false">IF($B195="","",IF($H194="",$C$4,$H194)+N($F195)-N($G195))</f>
        <v/>
      </c>
    </row>
    <row r="196" customFormat="false" ht="15" hidden="false" customHeight="true" outlineLevel="0" collapsed="false">
      <c r="A196" s="16" t="str">
        <f aca="false">IF($B196="","",COUNT($B$8:$B196))</f>
        <v/>
      </c>
      <c r="B196" s="32"/>
      <c r="C196" s="17"/>
      <c r="D196" s="17"/>
      <c r="E196" s="29" t="str">
        <f aca="false">IF($B196="","",IF(N($F196)&gt;0,"Masuk",IF(N($G196)&gt;0,"Keluar","—")))</f>
        <v/>
      </c>
      <c r="F196" s="33"/>
      <c r="G196" s="33"/>
      <c r="H196" s="31" t="str">
        <f aca="false">IF($B196="","",IF($H195="",$C$4,$H195)+N($F196)-N($G196))</f>
        <v/>
      </c>
    </row>
    <row r="197" customFormat="false" ht="15" hidden="false" customHeight="true" outlineLevel="0" collapsed="false">
      <c r="A197" s="16" t="str">
        <f aca="false">IF($B197="","",COUNT($B$8:$B197))</f>
        <v/>
      </c>
      <c r="B197" s="34"/>
      <c r="C197" s="18"/>
      <c r="D197" s="18"/>
      <c r="E197" s="29" t="str">
        <f aca="false">IF($B197="","",IF(N($F197)&gt;0,"Masuk",IF(N($G197)&gt;0,"Keluar","—")))</f>
        <v/>
      </c>
      <c r="F197" s="35"/>
      <c r="G197" s="35"/>
      <c r="H197" s="31" t="str">
        <f aca="false">IF($B197="","",IF($H196="",$C$4,$H196)+N($F197)-N($G197))</f>
        <v/>
      </c>
    </row>
    <row r="198" customFormat="false" ht="15" hidden="false" customHeight="true" outlineLevel="0" collapsed="false">
      <c r="A198" s="16" t="str">
        <f aca="false">IF($B198="","",COUNT($B$8:$B198))</f>
        <v/>
      </c>
      <c r="B198" s="32"/>
      <c r="C198" s="17"/>
      <c r="D198" s="17"/>
      <c r="E198" s="29" t="str">
        <f aca="false">IF($B198="","",IF(N($F198)&gt;0,"Masuk",IF(N($G198)&gt;0,"Keluar","—")))</f>
        <v/>
      </c>
      <c r="F198" s="33"/>
      <c r="G198" s="33"/>
      <c r="H198" s="31" t="str">
        <f aca="false">IF($B198="","",IF($H197="",$C$4,$H197)+N($F198)-N($G198))</f>
        <v/>
      </c>
    </row>
    <row r="199" customFormat="false" ht="15" hidden="false" customHeight="true" outlineLevel="0" collapsed="false">
      <c r="A199" s="16" t="str">
        <f aca="false">IF($B199="","",COUNT($B$8:$B199))</f>
        <v/>
      </c>
      <c r="B199" s="34"/>
      <c r="C199" s="18"/>
      <c r="D199" s="18"/>
      <c r="E199" s="29" t="str">
        <f aca="false">IF($B199="","",IF(N($F199)&gt;0,"Masuk",IF(N($G199)&gt;0,"Keluar","—")))</f>
        <v/>
      </c>
      <c r="F199" s="35"/>
      <c r="G199" s="35"/>
      <c r="H199" s="31" t="str">
        <f aca="false">IF($B199="","",IF($H198="",$C$4,$H198)+N($F199)-N($G199))</f>
        <v/>
      </c>
    </row>
    <row r="200" customFormat="false" ht="15" hidden="false" customHeight="true" outlineLevel="0" collapsed="false">
      <c r="A200" s="16" t="str">
        <f aca="false">IF($B200="","",COUNT($B$8:$B200))</f>
        <v/>
      </c>
      <c r="B200" s="32"/>
      <c r="C200" s="17"/>
      <c r="D200" s="17"/>
      <c r="E200" s="29" t="str">
        <f aca="false">IF($B200="","",IF(N($F200)&gt;0,"Masuk",IF(N($G200)&gt;0,"Keluar","—")))</f>
        <v/>
      </c>
      <c r="F200" s="33"/>
      <c r="G200" s="33"/>
      <c r="H200" s="31" t="str">
        <f aca="false">IF($B200="","",IF($H199="",$C$4,$H199)+N($F200)-N($G200))</f>
        <v/>
      </c>
    </row>
    <row r="201" customFormat="false" ht="15" hidden="false" customHeight="true" outlineLevel="0" collapsed="false">
      <c r="A201" s="16" t="str">
        <f aca="false">IF($B201="","",COUNT($B$8:$B201))</f>
        <v/>
      </c>
      <c r="B201" s="34"/>
      <c r="C201" s="18"/>
      <c r="D201" s="18"/>
      <c r="E201" s="29" t="str">
        <f aca="false">IF($B201="","",IF(N($F201)&gt;0,"Masuk",IF(N($G201)&gt;0,"Keluar","—")))</f>
        <v/>
      </c>
      <c r="F201" s="35"/>
      <c r="G201" s="35"/>
      <c r="H201" s="31" t="str">
        <f aca="false">IF($B201="","",IF($H200="",$C$4,$H200)+N($F201)-N($G201))</f>
        <v/>
      </c>
    </row>
    <row r="202" customFormat="false" ht="15" hidden="false" customHeight="true" outlineLevel="0" collapsed="false">
      <c r="A202" s="16" t="str">
        <f aca="false">IF($B202="","",COUNT($B$8:$B202))</f>
        <v/>
      </c>
      <c r="B202" s="32"/>
      <c r="C202" s="17"/>
      <c r="D202" s="17"/>
      <c r="E202" s="29" t="str">
        <f aca="false">IF($B202="","",IF(N($F202)&gt;0,"Masuk",IF(N($G202)&gt;0,"Keluar","—")))</f>
        <v/>
      </c>
      <c r="F202" s="33"/>
      <c r="G202" s="33"/>
      <c r="H202" s="31" t="str">
        <f aca="false">IF($B202="","",IF($H201="",$C$4,$H201)+N($F202)-N($G202))</f>
        <v/>
      </c>
    </row>
    <row r="203" customFormat="false" ht="15" hidden="false" customHeight="true" outlineLevel="0" collapsed="false">
      <c r="A203" s="16" t="str">
        <f aca="false">IF($B203="","",COUNT($B$8:$B203))</f>
        <v/>
      </c>
      <c r="B203" s="34"/>
      <c r="C203" s="18"/>
      <c r="D203" s="18"/>
      <c r="E203" s="29" t="str">
        <f aca="false">IF($B203="","",IF(N($F203)&gt;0,"Masuk",IF(N($G203)&gt;0,"Keluar","—")))</f>
        <v/>
      </c>
      <c r="F203" s="35"/>
      <c r="G203" s="35"/>
      <c r="H203" s="31" t="str">
        <f aca="false">IF($B203="","",IF($H202="",$C$4,$H202)+N($F203)-N($G203))</f>
        <v/>
      </c>
    </row>
    <row r="204" customFormat="false" ht="15" hidden="false" customHeight="true" outlineLevel="0" collapsed="false">
      <c r="A204" s="16" t="str">
        <f aca="false">IF($B204="","",COUNT($B$8:$B204))</f>
        <v/>
      </c>
      <c r="B204" s="32"/>
      <c r="C204" s="17"/>
      <c r="D204" s="17"/>
      <c r="E204" s="29" t="str">
        <f aca="false">IF($B204="","",IF(N($F204)&gt;0,"Masuk",IF(N($G204)&gt;0,"Keluar","—")))</f>
        <v/>
      </c>
      <c r="F204" s="33"/>
      <c r="G204" s="33"/>
      <c r="H204" s="31" t="str">
        <f aca="false">IF($B204="","",IF($H203="",$C$4,$H203)+N($F204)-N($G204))</f>
        <v/>
      </c>
    </row>
    <row r="205" customFormat="false" ht="15" hidden="false" customHeight="true" outlineLevel="0" collapsed="false">
      <c r="A205" s="16" t="str">
        <f aca="false">IF($B205="","",COUNT($B$8:$B205))</f>
        <v/>
      </c>
      <c r="B205" s="34"/>
      <c r="C205" s="18"/>
      <c r="D205" s="18"/>
      <c r="E205" s="29" t="str">
        <f aca="false">IF($B205="","",IF(N($F205)&gt;0,"Masuk",IF(N($G205)&gt;0,"Keluar","—")))</f>
        <v/>
      </c>
      <c r="F205" s="35"/>
      <c r="G205" s="35"/>
      <c r="H205" s="31" t="str">
        <f aca="false">IF($B205="","",IF($H204="",$C$4,$H204)+N($F205)-N($G205))</f>
        <v/>
      </c>
    </row>
    <row r="206" customFormat="false" ht="15" hidden="false" customHeight="true" outlineLevel="0" collapsed="false">
      <c r="A206" s="16" t="str">
        <f aca="false">IF($B206="","",COUNT($B$8:$B206))</f>
        <v/>
      </c>
      <c r="B206" s="32"/>
      <c r="C206" s="17"/>
      <c r="D206" s="17"/>
      <c r="E206" s="29" t="str">
        <f aca="false">IF($B206="","",IF(N($F206)&gt;0,"Masuk",IF(N($G206)&gt;0,"Keluar","—")))</f>
        <v/>
      </c>
      <c r="F206" s="33"/>
      <c r="G206" s="33"/>
      <c r="H206" s="31" t="str">
        <f aca="false">IF($B206="","",IF($H205="",$C$4,$H205)+N($F206)-N($G206))</f>
        <v/>
      </c>
    </row>
    <row r="207" customFormat="false" ht="15" hidden="false" customHeight="true" outlineLevel="0" collapsed="false">
      <c r="A207" s="16" t="str">
        <f aca="false">IF($B207="","",COUNT($B$8:$B207))</f>
        <v/>
      </c>
      <c r="B207" s="34"/>
      <c r="C207" s="18"/>
      <c r="D207" s="18"/>
      <c r="E207" s="29" t="str">
        <f aca="false">IF($B207="","",IF(N($F207)&gt;0,"Masuk",IF(N($G207)&gt;0,"Keluar","—")))</f>
        <v/>
      </c>
      <c r="F207" s="35"/>
      <c r="G207" s="35"/>
      <c r="H207" s="31" t="str">
        <f aca="false">IF($B207="","",IF($H206="",$C$4,$H206)+N($F207)-N($G207))</f>
        <v/>
      </c>
    </row>
    <row r="208" customFormat="false" ht="15" hidden="false" customHeight="true" outlineLevel="0" collapsed="false">
      <c r="A208" s="16" t="str">
        <f aca="false">IF($B208="","",COUNT($B$8:$B208))</f>
        <v/>
      </c>
      <c r="B208" s="32"/>
      <c r="C208" s="17"/>
      <c r="D208" s="17"/>
      <c r="E208" s="29" t="str">
        <f aca="false">IF($B208="","",IF(N($F208)&gt;0,"Masuk",IF(N($G208)&gt;0,"Keluar","—")))</f>
        <v/>
      </c>
      <c r="F208" s="33"/>
      <c r="G208" s="33"/>
      <c r="H208" s="31" t="str">
        <f aca="false">IF($B208="","",IF($H207="",$C$4,$H207)+N($F208)-N($G208))</f>
        <v/>
      </c>
    </row>
    <row r="209" customFormat="false" ht="15" hidden="false" customHeight="true" outlineLevel="0" collapsed="false">
      <c r="A209" s="16" t="str">
        <f aca="false">IF($B209="","",COUNT($B$8:$B209))</f>
        <v/>
      </c>
      <c r="B209" s="34"/>
      <c r="C209" s="18"/>
      <c r="D209" s="18"/>
      <c r="E209" s="29" t="str">
        <f aca="false">IF($B209="","",IF(N($F209)&gt;0,"Masuk",IF(N($G209)&gt;0,"Keluar","—")))</f>
        <v/>
      </c>
      <c r="F209" s="35"/>
      <c r="G209" s="35"/>
      <c r="H209" s="31" t="str">
        <f aca="false">IF($B209="","",IF($H208="",$C$4,$H208)+N($F209)-N($G209))</f>
        <v/>
      </c>
    </row>
    <row r="210" customFormat="false" ht="15" hidden="false" customHeight="true" outlineLevel="0" collapsed="false">
      <c r="A210" s="16" t="str">
        <f aca="false">IF($B210="","",COUNT($B$8:$B210))</f>
        <v/>
      </c>
      <c r="B210" s="32"/>
      <c r="C210" s="17"/>
      <c r="D210" s="17"/>
      <c r="E210" s="29" t="str">
        <f aca="false">IF($B210="","",IF(N($F210)&gt;0,"Masuk",IF(N($G210)&gt;0,"Keluar","—")))</f>
        <v/>
      </c>
      <c r="F210" s="33"/>
      <c r="G210" s="33"/>
      <c r="H210" s="31" t="str">
        <f aca="false">IF($B210="","",IF($H209="",$C$4,$H209)+N($F210)-N($G210))</f>
        <v/>
      </c>
    </row>
    <row r="211" customFormat="false" ht="15" hidden="false" customHeight="true" outlineLevel="0" collapsed="false">
      <c r="A211" s="16" t="str">
        <f aca="false">IF($B211="","",COUNT($B$8:$B211))</f>
        <v/>
      </c>
      <c r="B211" s="34"/>
      <c r="C211" s="18"/>
      <c r="D211" s="18"/>
      <c r="E211" s="29" t="str">
        <f aca="false">IF($B211="","",IF(N($F211)&gt;0,"Masuk",IF(N($G211)&gt;0,"Keluar","—")))</f>
        <v/>
      </c>
      <c r="F211" s="35"/>
      <c r="G211" s="35"/>
      <c r="H211" s="31" t="str">
        <f aca="false">IF($B211="","",IF($H210="",$C$4,$H210)+N($F211)-N($G211))</f>
        <v/>
      </c>
    </row>
    <row r="212" customFormat="false" ht="15" hidden="false" customHeight="true" outlineLevel="0" collapsed="false">
      <c r="A212" s="16" t="str">
        <f aca="false">IF($B212="","",COUNT($B$8:$B212))</f>
        <v/>
      </c>
      <c r="B212" s="32"/>
      <c r="C212" s="17"/>
      <c r="D212" s="17"/>
      <c r="E212" s="29" t="str">
        <f aca="false">IF($B212="","",IF(N($F212)&gt;0,"Masuk",IF(N($G212)&gt;0,"Keluar","—")))</f>
        <v/>
      </c>
      <c r="F212" s="33"/>
      <c r="G212" s="33"/>
      <c r="H212" s="31" t="str">
        <f aca="false">IF($B212="","",IF($H211="",$C$4,$H211)+N($F212)-N($G212))</f>
        <v/>
      </c>
    </row>
    <row r="213" customFormat="false" ht="15" hidden="false" customHeight="true" outlineLevel="0" collapsed="false">
      <c r="A213" s="16" t="str">
        <f aca="false">IF($B213="","",COUNT($B$8:$B213))</f>
        <v/>
      </c>
      <c r="B213" s="34"/>
      <c r="C213" s="18"/>
      <c r="D213" s="18"/>
      <c r="E213" s="29" t="str">
        <f aca="false">IF($B213="","",IF(N($F213)&gt;0,"Masuk",IF(N($G213)&gt;0,"Keluar","—")))</f>
        <v/>
      </c>
      <c r="F213" s="35"/>
      <c r="G213" s="35"/>
      <c r="H213" s="31" t="str">
        <f aca="false">IF($B213="","",IF($H212="",$C$4,$H212)+N($F213)-N($G213))</f>
        <v/>
      </c>
    </row>
    <row r="214" customFormat="false" ht="15" hidden="false" customHeight="true" outlineLevel="0" collapsed="false">
      <c r="A214" s="16" t="str">
        <f aca="false">IF($B214="","",COUNT($B$8:$B214))</f>
        <v/>
      </c>
      <c r="B214" s="32"/>
      <c r="C214" s="17"/>
      <c r="D214" s="17"/>
      <c r="E214" s="29" t="str">
        <f aca="false">IF($B214="","",IF(N($F214)&gt;0,"Masuk",IF(N($G214)&gt;0,"Keluar","—")))</f>
        <v/>
      </c>
      <c r="F214" s="33"/>
      <c r="G214" s="33"/>
      <c r="H214" s="31" t="str">
        <f aca="false">IF($B214="","",IF($H213="",$C$4,$H213)+N($F214)-N($G214))</f>
        <v/>
      </c>
    </row>
    <row r="215" customFormat="false" ht="15" hidden="false" customHeight="true" outlineLevel="0" collapsed="false">
      <c r="A215" s="16" t="str">
        <f aca="false">IF($B215="","",COUNT($B$8:$B215))</f>
        <v/>
      </c>
      <c r="B215" s="34"/>
      <c r="C215" s="18"/>
      <c r="D215" s="18"/>
      <c r="E215" s="29" t="str">
        <f aca="false">IF($B215="","",IF(N($F215)&gt;0,"Masuk",IF(N($G215)&gt;0,"Keluar","—")))</f>
        <v/>
      </c>
      <c r="F215" s="35"/>
      <c r="G215" s="35"/>
      <c r="H215" s="31" t="str">
        <f aca="false">IF($B215="","",IF($H214="",$C$4,$H214)+N($F215)-N($G215))</f>
        <v/>
      </c>
    </row>
    <row r="216" customFormat="false" ht="15" hidden="false" customHeight="true" outlineLevel="0" collapsed="false">
      <c r="A216" s="16" t="str">
        <f aca="false">IF($B216="","",COUNT($B$8:$B216))</f>
        <v/>
      </c>
      <c r="B216" s="32"/>
      <c r="C216" s="17"/>
      <c r="D216" s="17"/>
      <c r="E216" s="29" t="str">
        <f aca="false">IF($B216="","",IF(N($F216)&gt;0,"Masuk",IF(N($G216)&gt;0,"Keluar","—")))</f>
        <v/>
      </c>
      <c r="F216" s="33"/>
      <c r="G216" s="33"/>
      <c r="H216" s="31" t="str">
        <f aca="false">IF($B216="","",IF($H215="",$C$4,$H215)+N($F216)-N($G216))</f>
        <v/>
      </c>
    </row>
    <row r="217" customFormat="false" ht="15" hidden="false" customHeight="true" outlineLevel="0" collapsed="false">
      <c r="A217" s="16" t="str">
        <f aca="false">IF($B217="","",COUNT($B$8:$B217))</f>
        <v/>
      </c>
      <c r="B217" s="34"/>
      <c r="C217" s="18"/>
      <c r="D217" s="18"/>
      <c r="E217" s="29" t="str">
        <f aca="false">IF($B217="","",IF(N($F217)&gt;0,"Masuk",IF(N($G217)&gt;0,"Keluar","—")))</f>
        <v/>
      </c>
      <c r="F217" s="35"/>
      <c r="G217" s="35"/>
      <c r="H217" s="31" t="str">
        <f aca="false">IF($B217="","",IF($H216="",$C$4,$H216)+N($F217)-N($G217))</f>
        <v/>
      </c>
    </row>
    <row r="218" customFormat="false" ht="15" hidden="false" customHeight="true" outlineLevel="0" collapsed="false">
      <c r="A218" s="16" t="str">
        <f aca="false">IF($B218="","",COUNT($B$8:$B218))</f>
        <v/>
      </c>
      <c r="B218" s="32"/>
      <c r="C218" s="17"/>
      <c r="D218" s="17"/>
      <c r="E218" s="29" t="str">
        <f aca="false">IF($B218="","",IF(N($F218)&gt;0,"Masuk",IF(N($G218)&gt;0,"Keluar","—")))</f>
        <v/>
      </c>
      <c r="F218" s="33"/>
      <c r="G218" s="33"/>
      <c r="H218" s="31" t="str">
        <f aca="false">IF($B218="","",IF($H217="",$C$4,$H217)+N($F218)-N($G218))</f>
        <v/>
      </c>
    </row>
    <row r="219" customFormat="false" ht="15" hidden="false" customHeight="true" outlineLevel="0" collapsed="false">
      <c r="A219" s="16" t="str">
        <f aca="false">IF($B219="","",COUNT($B$8:$B219))</f>
        <v/>
      </c>
      <c r="B219" s="34"/>
      <c r="C219" s="18"/>
      <c r="D219" s="18"/>
      <c r="E219" s="29" t="str">
        <f aca="false">IF($B219="","",IF(N($F219)&gt;0,"Masuk",IF(N($G219)&gt;0,"Keluar","—")))</f>
        <v/>
      </c>
      <c r="F219" s="35"/>
      <c r="G219" s="35"/>
      <c r="H219" s="31" t="str">
        <f aca="false">IF($B219="","",IF($H218="",$C$4,$H218)+N($F219)-N($G219))</f>
        <v/>
      </c>
    </row>
    <row r="220" customFormat="false" ht="15" hidden="false" customHeight="true" outlineLevel="0" collapsed="false">
      <c r="A220" s="16" t="str">
        <f aca="false">IF($B220="","",COUNT($B$8:$B220))</f>
        <v/>
      </c>
      <c r="B220" s="32"/>
      <c r="C220" s="17"/>
      <c r="D220" s="17"/>
      <c r="E220" s="29" t="str">
        <f aca="false">IF($B220="","",IF(N($F220)&gt;0,"Masuk",IF(N($G220)&gt;0,"Keluar","—")))</f>
        <v/>
      </c>
      <c r="F220" s="33"/>
      <c r="G220" s="33"/>
      <c r="H220" s="31" t="str">
        <f aca="false">IF($B220="","",IF($H219="",$C$4,$H219)+N($F220)-N($G220))</f>
        <v/>
      </c>
    </row>
    <row r="221" customFormat="false" ht="15" hidden="false" customHeight="true" outlineLevel="0" collapsed="false">
      <c r="A221" s="16" t="str">
        <f aca="false">IF($B221="","",COUNT($B$8:$B221))</f>
        <v/>
      </c>
      <c r="B221" s="34"/>
      <c r="C221" s="18"/>
      <c r="D221" s="18"/>
      <c r="E221" s="29" t="str">
        <f aca="false">IF($B221="","",IF(N($F221)&gt;0,"Masuk",IF(N($G221)&gt;0,"Keluar","—")))</f>
        <v/>
      </c>
      <c r="F221" s="35"/>
      <c r="G221" s="35"/>
      <c r="H221" s="31" t="str">
        <f aca="false">IF($B221="","",IF($H220="",$C$4,$H220)+N($F221)-N($G221))</f>
        <v/>
      </c>
    </row>
    <row r="222" customFormat="false" ht="15" hidden="false" customHeight="true" outlineLevel="0" collapsed="false">
      <c r="A222" s="16" t="str">
        <f aca="false">IF($B222="","",COUNT($B$8:$B222))</f>
        <v/>
      </c>
      <c r="B222" s="32"/>
      <c r="C222" s="17"/>
      <c r="D222" s="17"/>
      <c r="E222" s="29" t="str">
        <f aca="false">IF($B222="","",IF(N($F222)&gt;0,"Masuk",IF(N($G222)&gt;0,"Keluar","—")))</f>
        <v/>
      </c>
      <c r="F222" s="33"/>
      <c r="G222" s="33"/>
      <c r="H222" s="31" t="str">
        <f aca="false">IF($B222="","",IF($H221="",$C$4,$H221)+N($F222)-N($G222))</f>
        <v/>
      </c>
    </row>
    <row r="223" customFormat="false" ht="15" hidden="false" customHeight="true" outlineLevel="0" collapsed="false">
      <c r="A223" s="16" t="str">
        <f aca="false">IF($B223="","",COUNT($B$8:$B223))</f>
        <v/>
      </c>
      <c r="B223" s="34"/>
      <c r="C223" s="18"/>
      <c r="D223" s="18"/>
      <c r="E223" s="29" t="str">
        <f aca="false">IF($B223="","",IF(N($F223)&gt;0,"Masuk",IF(N($G223)&gt;0,"Keluar","—")))</f>
        <v/>
      </c>
      <c r="F223" s="35"/>
      <c r="G223" s="35"/>
      <c r="H223" s="31" t="str">
        <f aca="false">IF($B223="","",IF($H222="",$C$4,$H222)+N($F223)-N($G223))</f>
        <v/>
      </c>
    </row>
    <row r="224" customFormat="false" ht="15" hidden="false" customHeight="true" outlineLevel="0" collapsed="false">
      <c r="A224" s="16" t="str">
        <f aca="false">IF($B224="","",COUNT($B$8:$B224))</f>
        <v/>
      </c>
      <c r="B224" s="32"/>
      <c r="C224" s="17"/>
      <c r="D224" s="17"/>
      <c r="E224" s="29" t="str">
        <f aca="false">IF($B224="","",IF(N($F224)&gt;0,"Masuk",IF(N($G224)&gt;0,"Keluar","—")))</f>
        <v/>
      </c>
      <c r="F224" s="33"/>
      <c r="G224" s="33"/>
      <c r="H224" s="31" t="str">
        <f aca="false">IF($B224="","",IF($H223="",$C$4,$H223)+N($F224)-N($G224))</f>
        <v/>
      </c>
    </row>
    <row r="225" customFormat="false" ht="15" hidden="false" customHeight="true" outlineLevel="0" collapsed="false">
      <c r="A225" s="16" t="str">
        <f aca="false">IF($B225="","",COUNT($B$8:$B225))</f>
        <v/>
      </c>
      <c r="B225" s="34"/>
      <c r="C225" s="18"/>
      <c r="D225" s="18"/>
      <c r="E225" s="29" t="str">
        <f aca="false">IF($B225="","",IF(N($F225)&gt;0,"Masuk",IF(N($G225)&gt;0,"Keluar","—")))</f>
        <v/>
      </c>
      <c r="F225" s="35"/>
      <c r="G225" s="35"/>
      <c r="H225" s="31" t="str">
        <f aca="false">IF($B225="","",IF($H224="",$C$4,$H224)+N($F225)-N($G225))</f>
        <v/>
      </c>
    </row>
    <row r="226" customFormat="false" ht="15" hidden="false" customHeight="true" outlineLevel="0" collapsed="false">
      <c r="A226" s="16" t="str">
        <f aca="false">IF($B226="","",COUNT($B$8:$B226))</f>
        <v/>
      </c>
      <c r="B226" s="32"/>
      <c r="C226" s="17"/>
      <c r="D226" s="17"/>
      <c r="E226" s="29" t="str">
        <f aca="false">IF($B226="","",IF(N($F226)&gt;0,"Masuk",IF(N($G226)&gt;0,"Keluar","—")))</f>
        <v/>
      </c>
      <c r="F226" s="33"/>
      <c r="G226" s="33"/>
      <c r="H226" s="31" t="str">
        <f aca="false">IF($B226="","",IF($H225="",$C$4,$H225)+N($F226)-N($G226))</f>
        <v/>
      </c>
    </row>
    <row r="227" customFormat="false" ht="15" hidden="false" customHeight="true" outlineLevel="0" collapsed="false">
      <c r="A227" s="16" t="str">
        <f aca="false">IF($B227="","",COUNT($B$8:$B227))</f>
        <v/>
      </c>
      <c r="B227" s="34"/>
      <c r="C227" s="18"/>
      <c r="D227" s="18"/>
      <c r="E227" s="29" t="str">
        <f aca="false">IF($B227="","",IF(N($F227)&gt;0,"Masuk",IF(N($G227)&gt;0,"Keluar","—")))</f>
        <v/>
      </c>
      <c r="F227" s="35"/>
      <c r="G227" s="35"/>
      <c r="H227" s="31" t="str">
        <f aca="false">IF($B227="","",IF($H226="",$C$4,$H226)+N($F227)-N($G227))</f>
        <v/>
      </c>
    </row>
    <row r="228" customFormat="false" ht="15" hidden="false" customHeight="true" outlineLevel="0" collapsed="false">
      <c r="A228" s="16" t="str">
        <f aca="false">IF($B228="","",COUNT($B$8:$B228))</f>
        <v/>
      </c>
      <c r="B228" s="32"/>
      <c r="C228" s="17"/>
      <c r="D228" s="17"/>
      <c r="E228" s="29" t="str">
        <f aca="false">IF($B228="","",IF(N($F228)&gt;0,"Masuk",IF(N($G228)&gt;0,"Keluar","—")))</f>
        <v/>
      </c>
      <c r="F228" s="33"/>
      <c r="G228" s="33"/>
      <c r="H228" s="31" t="str">
        <f aca="false">IF($B228="","",IF($H227="",$C$4,$H227)+N($F228)-N($G228))</f>
        <v/>
      </c>
    </row>
    <row r="229" customFormat="false" ht="15" hidden="false" customHeight="true" outlineLevel="0" collapsed="false">
      <c r="A229" s="16" t="str">
        <f aca="false">IF($B229="","",COUNT($B$8:$B229))</f>
        <v/>
      </c>
      <c r="B229" s="34"/>
      <c r="C229" s="18"/>
      <c r="D229" s="18"/>
      <c r="E229" s="29" t="str">
        <f aca="false">IF($B229="","",IF(N($F229)&gt;0,"Masuk",IF(N($G229)&gt;0,"Keluar","—")))</f>
        <v/>
      </c>
      <c r="F229" s="35"/>
      <c r="G229" s="35"/>
      <c r="H229" s="31" t="str">
        <f aca="false">IF($B229="","",IF($H228="",$C$4,$H228)+N($F229)-N($G229))</f>
        <v/>
      </c>
    </row>
    <row r="230" customFormat="false" ht="15" hidden="false" customHeight="true" outlineLevel="0" collapsed="false">
      <c r="A230" s="16" t="str">
        <f aca="false">IF($B230="","",COUNT($B$8:$B230))</f>
        <v/>
      </c>
      <c r="B230" s="32"/>
      <c r="C230" s="17"/>
      <c r="D230" s="17"/>
      <c r="E230" s="29" t="str">
        <f aca="false">IF($B230="","",IF(N($F230)&gt;0,"Masuk",IF(N($G230)&gt;0,"Keluar","—")))</f>
        <v/>
      </c>
      <c r="F230" s="33"/>
      <c r="G230" s="33"/>
      <c r="H230" s="31" t="str">
        <f aca="false">IF($B230="","",IF($H229="",$C$4,$H229)+N($F230)-N($G230))</f>
        <v/>
      </c>
    </row>
    <row r="231" customFormat="false" ht="15" hidden="false" customHeight="true" outlineLevel="0" collapsed="false">
      <c r="A231" s="16" t="str">
        <f aca="false">IF($B231="","",COUNT($B$8:$B231))</f>
        <v/>
      </c>
      <c r="B231" s="34"/>
      <c r="C231" s="18"/>
      <c r="D231" s="18"/>
      <c r="E231" s="29" t="str">
        <f aca="false">IF($B231="","",IF(N($F231)&gt;0,"Masuk",IF(N($G231)&gt;0,"Keluar","—")))</f>
        <v/>
      </c>
      <c r="F231" s="35"/>
      <c r="G231" s="35"/>
      <c r="H231" s="31" t="str">
        <f aca="false">IF($B231="","",IF($H230="",$C$4,$H230)+N($F231)-N($G231))</f>
        <v/>
      </c>
    </row>
    <row r="232" customFormat="false" ht="15" hidden="false" customHeight="true" outlineLevel="0" collapsed="false">
      <c r="A232" s="16" t="str">
        <f aca="false">IF($B232="","",COUNT($B$8:$B232))</f>
        <v/>
      </c>
      <c r="B232" s="32"/>
      <c r="C232" s="17"/>
      <c r="D232" s="17"/>
      <c r="E232" s="29" t="str">
        <f aca="false">IF($B232="","",IF(N($F232)&gt;0,"Masuk",IF(N($G232)&gt;0,"Keluar","—")))</f>
        <v/>
      </c>
      <c r="F232" s="33"/>
      <c r="G232" s="33"/>
      <c r="H232" s="31" t="str">
        <f aca="false">IF($B232="","",IF($H231="",$C$4,$H231)+N($F232)-N($G232))</f>
        <v/>
      </c>
    </row>
    <row r="233" customFormat="false" ht="15" hidden="false" customHeight="true" outlineLevel="0" collapsed="false">
      <c r="A233" s="16" t="str">
        <f aca="false">IF($B233="","",COUNT($B$8:$B233))</f>
        <v/>
      </c>
      <c r="B233" s="34"/>
      <c r="C233" s="18"/>
      <c r="D233" s="18"/>
      <c r="E233" s="29" t="str">
        <f aca="false">IF($B233="","",IF(N($F233)&gt;0,"Masuk",IF(N($G233)&gt;0,"Keluar","—")))</f>
        <v/>
      </c>
      <c r="F233" s="35"/>
      <c r="G233" s="35"/>
      <c r="H233" s="31" t="str">
        <f aca="false">IF($B233="","",IF($H232="",$C$4,$H232)+N($F233)-N($G233))</f>
        <v/>
      </c>
    </row>
    <row r="234" customFormat="false" ht="15" hidden="false" customHeight="true" outlineLevel="0" collapsed="false">
      <c r="A234" s="16" t="str">
        <f aca="false">IF($B234="","",COUNT($B$8:$B234))</f>
        <v/>
      </c>
      <c r="B234" s="32"/>
      <c r="C234" s="17"/>
      <c r="D234" s="17"/>
      <c r="E234" s="29" t="str">
        <f aca="false">IF($B234="","",IF(N($F234)&gt;0,"Masuk",IF(N($G234)&gt;0,"Keluar","—")))</f>
        <v/>
      </c>
      <c r="F234" s="33"/>
      <c r="G234" s="33"/>
      <c r="H234" s="31" t="str">
        <f aca="false">IF($B234="","",IF($H233="",$C$4,$H233)+N($F234)-N($G234))</f>
        <v/>
      </c>
    </row>
    <row r="235" customFormat="false" ht="15" hidden="false" customHeight="true" outlineLevel="0" collapsed="false">
      <c r="A235" s="16" t="str">
        <f aca="false">IF($B235="","",COUNT($B$8:$B235))</f>
        <v/>
      </c>
      <c r="B235" s="34"/>
      <c r="C235" s="18"/>
      <c r="D235" s="18"/>
      <c r="E235" s="29" t="str">
        <f aca="false">IF($B235="","",IF(N($F235)&gt;0,"Masuk",IF(N($G235)&gt;0,"Keluar","—")))</f>
        <v/>
      </c>
      <c r="F235" s="35"/>
      <c r="G235" s="35"/>
      <c r="H235" s="31" t="str">
        <f aca="false">IF($B235="","",IF($H234="",$C$4,$H234)+N($F235)-N($G235))</f>
        <v/>
      </c>
    </row>
    <row r="236" customFormat="false" ht="15" hidden="false" customHeight="true" outlineLevel="0" collapsed="false">
      <c r="A236" s="16" t="str">
        <f aca="false">IF($B236="","",COUNT($B$8:$B236))</f>
        <v/>
      </c>
      <c r="B236" s="32"/>
      <c r="C236" s="17"/>
      <c r="D236" s="17"/>
      <c r="E236" s="29" t="str">
        <f aca="false">IF($B236="","",IF(N($F236)&gt;0,"Masuk",IF(N($G236)&gt;0,"Keluar","—")))</f>
        <v/>
      </c>
      <c r="F236" s="33"/>
      <c r="G236" s="33"/>
      <c r="H236" s="31" t="str">
        <f aca="false">IF($B236="","",IF($H235="",$C$4,$H235)+N($F236)-N($G236))</f>
        <v/>
      </c>
    </row>
    <row r="237" customFormat="false" ht="15" hidden="false" customHeight="true" outlineLevel="0" collapsed="false">
      <c r="A237" s="16" t="str">
        <f aca="false">IF($B237="","",COUNT($B$8:$B237))</f>
        <v/>
      </c>
      <c r="B237" s="34"/>
      <c r="C237" s="18"/>
      <c r="D237" s="18"/>
      <c r="E237" s="29" t="str">
        <f aca="false">IF($B237="","",IF(N($F237)&gt;0,"Masuk",IF(N($G237)&gt;0,"Keluar","—")))</f>
        <v/>
      </c>
      <c r="F237" s="35"/>
      <c r="G237" s="35"/>
      <c r="H237" s="31" t="str">
        <f aca="false">IF($B237="","",IF($H236="",$C$4,$H236)+N($F237)-N($G237))</f>
        <v/>
      </c>
    </row>
    <row r="238" customFormat="false" ht="15" hidden="false" customHeight="true" outlineLevel="0" collapsed="false">
      <c r="A238" s="16" t="str">
        <f aca="false">IF($B238="","",COUNT($B$8:$B238))</f>
        <v/>
      </c>
      <c r="B238" s="32"/>
      <c r="C238" s="17"/>
      <c r="D238" s="17"/>
      <c r="E238" s="29" t="str">
        <f aca="false">IF($B238="","",IF(N($F238)&gt;0,"Masuk",IF(N($G238)&gt;0,"Keluar","—")))</f>
        <v/>
      </c>
      <c r="F238" s="33"/>
      <c r="G238" s="33"/>
      <c r="H238" s="31" t="str">
        <f aca="false">IF($B238="","",IF($H237="",$C$4,$H237)+N($F238)-N($G238))</f>
        <v/>
      </c>
    </row>
    <row r="239" customFormat="false" ht="15" hidden="false" customHeight="true" outlineLevel="0" collapsed="false">
      <c r="A239" s="16" t="str">
        <f aca="false">IF($B239="","",COUNT($B$8:$B239))</f>
        <v/>
      </c>
      <c r="B239" s="34"/>
      <c r="C239" s="18"/>
      <c r="D239" s="18"/>
      <c r="E239" s="29" t="str">
        <f aca="false">IF($B239="","",IF(N($F239)&gt;0,"Masuk",IF(N($G239)&gt;0,"Keluar","—")))</f>
        <v/>
      </c>
      <c r="F239" s="35"/>
      <c r="G239" s="35"/>
      <c r="H239" s="31" t="str">
        <f aca="false">IF($B239="","",IF($H238="",$C$4,$H238)+N($F239)-N($G239))</f>
        <v/>
      </c>
    </row>
    <row r="240" customFormat="false" ht="15" hidden="false" customHeight="true" outlineLevel="0" collapsed="false">
      <c r="A240" s="16" t="str">
        <f aca="false">IF($B240="","",COUNT($B$8:$B240))</f>
        <v/>
      </c>
      <c r="B240" s="32"/>
      <c r="C240" s="17"/>
      <c r="D240" s="17"/>
      <c r="E240" s="29" t="str">
        <f aca="false">IF($B240="","",IF(N($F240)&gt;0,"Masuk",IF(N($G240)&gt;0,"Keluar","—")))</f>
        <v/>
      </c>
      <c r="F240" s="33"/>
      <c r="G240" s="33"/>
      <c r="H240" s="31" t="str">
        <f aca="false">IF($B240="","",IF($H239="",$C$4,$H239)+N($F240)-N($G240))</f>
        <v/>
      </c>
    </row>
    <row r="241" customFormat="false" ht="15" hidden="false" customHeight="true" outlineLevel="0" collapsed="false">
      <c r="A241" s="16" t="str">
        <f aca="false">IF($B241="","",COUNT($B$8:$B241))</f>
        <v/>
      </c>
      <c r="B241" s="34"/>
      <c r="C241" s="18"/>
      <c r="D241" s="18"/>
      <c r="E241" s="29" t="str">
        <f aca="false">IF($B241="","",IF(N($F241)&gt;0,"Masuk",IF(N($G241)&gt;0,"Keluar","—")))</f>
        <v/>
      </c>
      <c r="F241" s="35"/>
      <c r="G241" s="35"/>
      <c r="H241" s="31" t="str">
        <f aca="false">IF($B241="","",IF($H240="",$C$4,$H240)+N($F241)-N($G241))</f>
        <v/>
      </c>
    </row>
    <row r="242" customFormat="false" ht="15" hidden="false" customHeight="true" outlineLevel="0" collapsed="false">
      <c r="A242" s="16" t="str">
        <f aca="false">IF($B242="","",COUNT($B$8:$B242))</f>
        <v/>
      </c>
      <c r="B242" s="32"/>
      <c r="C242" s="17"/>
      <c r="D242" s="17"/>
      <c r="E242" s="29" t="str">
        <f aca="false">IF($B242="","",IF(N($F242)&gt;0,"Masuk",IF(N($G242)&gt;0,"Keluar","—")))</f>
        <v/>
      </c>
      <c r="F242" s="33"/>
      <c r="G242" s="33"/>
      <c r="H242" s="31" t="str">
        <f aca="false">IF($B242="","",IF($H241="",$C$4,$H241)+N($F242)-N($G242))</f>
        <v/>
      </c>
    </row>
    <row r="243" customFormat="false" ht="15" hidden="false" customHeight="true" outlineLevel="0" collapsed="false">
      <c r="A243" s="16" t="str">
        <f aca="false">IF($B243="","",COUNT($B$8:$B243))</f>
        <v/>
      </c>
      <c r="B243" s="34"/>
      <c r="C243" s="18"/>
      <c r="D243" s="18"/>
      <c r="E243" s="29" t="str">
        <f aca="false">IF($B243="","",IF(N($F243)&gt;0,"Masuk",IF(N($G243)&gt;0,"Keluar","—")))</f>
        <v/>
      </c>
      <c r="F243" s="35"/>
      <c r="G243" s="35"/>
      <c r="H243" s="31" t="str">
        <f aca="false">IF($B243="","",IF($H242="",$C$4,$H242)+N($F243)-N($G243))</f>
        <v/>
      </c>
    </row>
    <row r="244" customFormat="false" ht="15" hidden="false" customHeight="true" outlineLevel="0" collapsed="false">
      <c r="A244" s="16" t="str">
        <f aca="false">IF($B244="","",COUNT($B$8:$B244))</f>
        <v/>
      </c>
      <c r="B244" s="32"/>
      <c r="C244" s="17"/>
      <c r="D244" s="17"/>
      <c r="E244" s="29" t="str">
        <f aca="false">IF($B244="","",IF(N($F244)&gt;0,"Masuk",IF(N($G244)&gt;0,"Keluar","—")))</f>
        <v/>
      </c>
      <c r="F244" s="33"/>
      <c r="G244" s="33"/>
      <c r="H244" s="31" t="str">
        <f aca="false">IF($B244="","",IF($H243="",$C$4,$H243)+N($F244)-N($G244))</f>
        <v/>
      </c>
    </row>
    <row r="245" customFormat="false" ht="15" hidden="false" customHeight="true" outlineLevel="0" collapsed="false">
      <c r="A245" s="16" t="str">
        <f aca="false">IF($B245="","",COUNT($B$8:$B245))</f>
        <v/>
      </c>
      <c r="B245" s="34"/>
      <c r="C245" s="18"/>
      <c r="D245" s="18"/>
      <c r="E245" s="29" t="str">
        <f aca="false">IF($B245="","",IF(N($F245)&gt;0,"Masuk",IF(N($G245)&gt;0,"Keluar","—")))</f>
        <v/>
      </c>
      <c r="F245" s="35"/>
      <c r="G245" s="35"/>
      <c r="H245" s="31" t="str">
        <f aca="false">IF($B245="","",IF($H244="",$C$4,$H244)+N($F245)-N($G245))</f>
        <v/>
      </c>
    </row>
    <row r="246" customFormat="false" ht="15" hidden="false" customHeight="true" outlineLevel="0" collapsed="false">
      <c r="A246" s="16" t="str">
        <f aca="false">IF($B246="","",COUNT($B$8:$B246))</f>
        <v/>
      </c>
      <c r="B246" s="32"/>
      <c r="C246" s="17"/>
      <c r="D246" s="17"/>
      <c r="E246" s="29" t="str">
        <f aca="false">IF($B246="","",IF(N($F246)&gt;0,"Masuk",IF(N($G246)&gt;0,"Keluar","—")))</f>
        <v/>
      </c>
      <c r="F246" s="33"/>
      <c r="G246" s="33"/>
      <c r="H246" s="31" t="str">
        <f aca="false">IF($B246="","",IF($H245="",$C$4,$H245)+N($F246)-N($G246))</f>
        <v/>
      </c>
    </row>
    <row r="247" customFormat="false" ht="15" hidden="false" customHeight="true" outlineLevel="0" collapsed="false">
      <c r="A247" s="16" t="str">
        <f aca="false">IF($B247="","",COUNT($B$8:$B247))</f>
        <v/>
      </c>
      <c r="B247" s="34"/>
      <c r="C247" s="18"/>
      <c r="D247" s="18"/>
      <c r="E247" s="29" t="str">
        <f aca="false">IF($B247="","",IF(N($F247)&gt;0,"Masuk",IF(N($G247)&gt;0,"Keluar","—")))</f>
        <v/>
      </c>
      <c r="F247" s="35"/>
      <c r="G247" s="35"/>
      <c r="H247" s="31" t="str">
        <f aca="false">IF($B247="","",IF($H246="",$C$4,$H246)+N($F247)-N($G247))</f>
        <v/>
      </c>
    </row>
    <row r="248" customFormat="false" ht="15" hidden="false" customHeight="true" outlineLevel="0" collapsed="false">
      <c r="A248" s="16" t="str">
        <f aca="false">IF($B248="","",COUNT($B$8:$B248))</f>
        <v/>
      </c>
      <c r="B248" s="32"/>
      <c r="C248" s="17"/>
      <c r="D248" s="17"/>
      <c r="E248" s="29" t="str">
        <f aca="false">IF($B248="","",IF(N($F248)&gt;0,"Masuk",IF(N($G248)&gt;0,"Keluar","—")))</f>
        <v/>
      </c>
      <c r="F248" s="33"/>
      <c r="G248" s="33"/>
      <c r="H248" s="31" t="str">
        <f aca="false">IF($B248="","",IF($H247="",$C$4,$H247)+N($F248)-N($G248))</f>
        <v/>
      </c>
    </row>
    <row r="249" customFormat="false" ht="15" hidden="false" customHeight="true" outlineLevel="0" collapsed="false">
      <c r="A249" s="16" t="str">
        <f aca="false">IF($B249="","",COUNT($B$8:$B249))</f>
        <v/>
      </c>
      <c r="B249" s="34"/>
      <c r="C249" s="18"/>
      <c r="D249" s="18"/>
      <c r="E249" s="29" t="str">
        <f aca="false">IF($B249="","",IF(N($F249)&gt;0,"Masuk",IF(N($G249)&gt;0,"Keluar","—")))</f>
        <v/>
      </c>
      <c r="F249" s="35"/>
      <c r="G249" s="35"/>
      <c r="H249" s="31" t="str">
        <f aca="false">IF($B249="","",IF($H248="",$C$4,$H248)+N($F249)-N($G249))</f>
        <v/>
      </c>
    </row>
    <row r="250" customFormat="false" ht="15" hidden="false" customHeight="true" outlineLevel="0" collapsed="false">
      <c r="A250" s="16" t="str">
        <f aca="false">IF($B250="","",COUNT($B$8:$B250))</f>
        <v/>
      </c>
      <c r="B250" s="32"/>
      <c r="C250" s="17"/>
      <c r="D250" s="17"/>
      <c r="E250" s="29" t="str">
        <f aca="false">IF($B250="","",IF(N($F250)&gt;0,"Masuk",IF(N($G250)&gt;0,"Keluar","—")))</f>
        <v/>
      </c>
      <c r="F250" s="33"/>
      <c r="G250" s="33"/>
      <c r="H250" s="31" t="str">
        <f aca="false">IF($B250="","",IF($H249="",$C$4,$H249)+N($F250)-N($G250))</f>
        <v/>
      </c>
    </row>
    <row r="251" customFormat="false" ht="15" hidden="false" customHeight="true" outlineLevel="0" collapsed="false">
      <c r="A251" s="16" t="str">
        <f aca="false">IF($B251="","",COUNT($B$8:$B251))</f>
        <v/>
      </c>
      <c r="B251" s="34"/>
      <c r="C251" s="18"/>
      <c r="D251" s="18"/>
      <c r="E251" s="29" t="str">
        <f aca="false">IF($B251="","",IF(N($F251)&gt;0,"Masuk",IF(N($G251)&gt;0,"Keluar","—")))</f>
        <v/>
      </c>
      <c r="F251" s="35"/>
      <c r="G251" s="35"/>
      <c r="H251" s="31" t="str">
        <f aca="false">IF($B251="","",IF($H250="",$C$4,$H250)+N($F251)-N($G251))</f>
        <v/>
      </c>
    </row>
    <row r="252" customFormat="false" ht="15" hidden="false" customHeight="true" outlineLevel="0" collapsed="false">
      <c r="A252" s="16" t="str">
        <f aca="false">IF($B252="","",COUNT($B$8:$B252))</f>
        <v/>
      </c>
      <c r="B252" s="32"/>
      <c r="C252" s="17"/>
      <c r="D252" s="17"/>
      <c r="E252" s="29" t="str">
        <f aca="false">IF($B252="","",IF(N($F252)&gt;0,"Masuk",IF(N($G252)&gt;0,"Keluar","—")))</f>
        <v/>
      </c>
      <c r="F252" s="33"/>
      <c r="G252" s="33"/>
      <c r="H252" s="31" t="str">
        <f aca="false">IF($B252="","",IF($H251="",$C$4,$H251)+N($F252)-N($G252))</f>
        <v/>
      </c>
    </row>
    <row r="253" customFormat="false" ht="15" hidden="false" customHeight="true" outlineLevel="0" collapsed="false">
      <c r="A253" s="16" t="str">
        <f aca="false">IF($B253="","",COUNT($B$8:$B253))</f>
        <v/>
      </c>
      <c r="B253" s="34"/>
      <c r="C253" s="18"/>
      <c r="D253" s="18"/>
      <c r="E253" s="29" t="str">
        <f aca="false">IF($B253="","",IF(N($F253)&gt;0,"Masuk",IF(N($G253)&gt;0,"Keluar","—")))</f>
        <v/>
      </c>
      <c r="F253" s="35"/>
      <c r="G253" s="35"/>
      <c r="H253" s="31" t="str">
        <f aca="false">IF($B253="","",IF($H252="",$C$4,$H252)+N($F253)-N($G253))</f>
        <v/>
      </c>
    </row>
    <row r="254" customFormat="false" ht="15" hidden="false" customHeight="true" outlineLevel="0" collapsed="false">
      <c r="A254" s="16" t="str">
        <f aca="false">IF($B254="","",COUNT($B$8:$B254))</f>
        <v/>
      </c>
      <c r="B254" s="32"/>
      <c r="C254" s="17"/>
      <c r="D254" s="17"/>
      <c r="E254" s="29" t="str">
        <f aca="false">IF($B254="","",IF(N($F254)&gt;0,"Masuk",IF(N($G254)&gt;0,"Keluar","—")))</f>
        <v/>
      </c>
      <c r="F254" s="33"/>
      <c r="G254" s="33"/>
      <c r="H254" s="31" t="str">
        <f aca="false">IF($B254="","",IF($H253="",$C$4,$H253)+N($F254)-N($G254))</f>
        <v/>
      </c>
    </row>
    <row r="255" customFormat="false" ht="15" hidden="false" customHeight="true" outlineLevel="0" collapsed="false">
      <c r="A255" s="16" t="str">
        <f aca="false">IF($B255="","",COUNT($B$8:$B255))</f>
        <v/>
      </c>
      <c r="B255" s="34"/>
      <c r="C255" s="18"/>
      <c r="D255" s="18"/>
      <c r="E255" s="29" t="str">
        <f aca="false">IF($B255="","",IF(N($F255)&gt;0,"Masuk",IF(N($G255)&gt;0,"Keluar","—")))</f>
        <v/>
      </c>
      <c r="F255" s="35"/>
      <c r="G255" s="35"/>
      <c r="H255" s="31" t="str">
        <f aca="false">IF($B255="","",IF($H254="",$C$4,$H254)+N($F255)-N($G255))</f>
        <v/>
      </c>
    </row>
    <row r="256" customFormat="false" ht="15" hidden="false" customHeight="true" outlineLevel="0" collapsed="false">
      <c r="A256" s="16" t="str">
        <f aca="false">IF($B256="","",COUNT($B$8:$B256))</f>
        <v/>
      </c>
      <c r="B256" s="32"/>
      <c r="C256" s="17"/>
      <c r="D256" s="17"/>
      <c r="E256" s="29" t="str">
        <f aca="false">IF($B256="","",IF(N($F256)&gt;0,"Masuk",IF(N($G256)&gt;0,"Keluar","—")))</f>
        <v/>
      </c>
      <c r="F256" s="33"/>
      <c r="G256" s="33"/>
      <c r="H256" s="31" t="str">
        <f aca="false">IF($B256="","",IF($H255="",$C$4,$H255)+N($F256)-N($G256))</f>
        <v/>
      </c>
    </row>
    <row r="257" customFormat="false" ht="15" hidden="false" customHeight="true" outlineLevel="0" collapsed="false">
      <c r="A257" s="16" t="str">
        <f aca="false">IF($B257="","",COUNT($B$8:$B257))</f>
        <v/>
      </c>
      <c r="B257" s="34"/>
      <c r="C257" s="18"/>
      <c r="D257" s="18"/>
      <c r="E257" s="29" t="str">
        <f aca="false">IF($B257="","",IF(N($F257)&gt;0,"Masuk",IF(N($G257)&gt;0,"Keluar","—")))</f>
        <v/>
      </c>
      <c r="F257" s="35"/>
      <c r="G257" s="35"/>
      <c r="H257" s="31" t="str">
        <f aca="false">IF($B257="","",IF($H256="",$C$4,$H256)+N($F257)-N($G257))</f>
        <v/>
      </c>
    </row>
    <row r="258" customFormat="false" ht="15" hidden="false" customHeight="true" outlineLevel="0" collapsed="false">
      <c r="A258" s="16" t="str">
        <f aca="false">IF($B258="","",COUNT($B$8:$B258))</f>
        <v/>
      </c>
      <c r="B258" s="32"/>
      <c r="C258" s="17"/>
      <c r="D258" s="17"/>
      <c r="E258" s="29" t="str">
        <f aca="false">IF($B258="","",IF(N($F258)&gt;0,"Masuk",IF(N($G258)&gt;0,"Keluar","—")))</f>
        <v/>
      </c>
      <c r="F258" s="33"/>
      <c r="G258" s="33"/>
      <c r="H258" s="31" t="str">
        <f aca="false">IF($B258="","",IF($H257="",$C$4,$H257)+N($F258)-N($G258))</f>
        <v/>
      </c>
    </row>
    <row r="259" customFormat="false" ht="15" hidden="false" customHeight="true" outlineLevel="0" collapsed="false">
      <c r="A259" s="16" t="str">
        <f aca="false">IF($B259="","",COUNT($B$8:$B259))</f>
        <v/>
      </c>
      <c r="B259" s="34"/>
      <c r="C259" s="18"/>
      <c r="D259" s="18"/>
      <c r="E259" s="29" t="str">
        <f aca="false">IF($B259="","",IF(N($F259)&gt;0,"Masuk",IF(N($G259)&gt;0,"Keluar","—")))</f>
        <v/>
      </c>
      <c r="F259" s="35"/>
      <c r="G259" s="35"/>
      <c r="H259" s="31" t="str">
        <f aca="false">IF($B259="","",IF($H258="",$C$4,$H258)+N($F259)-N($G259))</f>
        <v/>
      </c>
    </row>
    <row r="260" customFormat="false" ht="15" hidden="false" customHeight="true" outlineLevel="0" collapsed="false">
      <c r="A260" s="16" t="str">
        <f aca="false">IF($B260="","",COUNT($B$8:$B260))</f>
        <v/>
      </c>
      <c r="B260" s="32"/>
      <c r="C260" s="17"/>
      <c r="D260" s="17"/>
      <c r="E260" s="29" t="str">
        <f aca="false">IF($B260="","",IF(N($F260)&gt;0,"Masuk",IF(N($G260)&gt;0,"Keluar","—")))</f>
        <v/>
      </c>
      <c r="F260" s="33"/>
      <c r="G260" s="33"/>
      <c r="H260" s="31" t="str">
        <f aca="false">IF($B260="","",IF($H259="",$C$4,$H259)+N($F260)-N($G260))</f>
        <v/>
      </c>
    </row>
    <row r="261" customFormat="false" ht="15" hidden="false" customHeight="true" outlineLevel="0" collapsed="false">
      <c r="A261" s="16" t="str">
        <f aca="false">IF($B261="","",COUNT($B$8:$B261))</f>
        <v/>
      </c>
      <c r="B261" s="34"/>
      <c r="C261" s="18"/>
      <c r="D261" s="18"/>
      <c r="E261" s="29" t="str">
        <f aca="false">IF($B261="","",IF(N($F261)&gt;0,"Masuk",IF(N($G261)&gt;0,"Keluar","—")))</f>
        <v/>
      </c>
      <c r="F261" s="35"/>
      <c r="G261" s="35"/>
      <c r="H261" s="31" t="str">
        <f aca="false">IF($B261="","",IF($H260="",$C$4,$H260)+N($F261)-N($G261))</f>
        <v/>
      </c>
    </row>
    <row r="262" customFormat="false" ht="15" hidden="false" customHeight="true" outlineLevel="0" collapsed="false">
      <c r="A262" s="16" t="str">
        <f aca="false">IF($B262="","",COUNT($B$8:$B262))</f>
        <v/>
      </c>
      <c r="B262" s="32"/>
      <c r="C262" s="17"/>
      <c r="D262" s="17"/>
      <c r="E262" s="29" t="str">
        <f aca="false">IF($B262="","",IF(N($F262)&gt;0,"Masuk",IF(N($G262)&gt;0,"Keluar","—")))</f>
        <v/>
      </c>
      <c r="F262" s="33"/>
      <c r="G262" s="33"/>
      <c r="H262" s="31" t="str">
        <f aca="false">IF($B262="","",IF($H261="",$C$4,$H261)+N($F262)-N($G262))</f>
        <v/>
      </c>
    </row>
    <row r="263" customFormat="false" ht="15" hidden="false" customHeight="true" outlineLevel="0" collapsed="false">
      <c r="A263" s="16" t="str">
        <f aca="false">IF($B263="","",COUNT($B$8:$B263))</f>
        <v/>
      </c>
      <c r="B263" s="34"/>
      <c r="C263" s="18"/>
      <c r="D263" s="18"/>
      <c r="E263" s="29" t="str">
        <f aca="false">IF($B263="","",IF(N($F263)&gt;0,"Masuk",IF(N($G263)&gt;0,"Keluar","—")))</f>
        <v/>
      </c>
      <c r="F263" s="35"/>
      <c r="G263" s="35"/>
      <c r="H263" s="31" t="str">
        <f aca="false">IF($B263="","",IF($H262="",$C$4,$H262)+N($F263)-N($G263))</f>
        <v/>
      </c>
    </row>
    <row r="264" customFormat="false" ht="15" hidden="false" customHeight="true" outlineLevel="0" collapsed="false">
      <c r="A264" s="16" t="str">
        <f aca="false">IF($B264="","",COUNT($B$8:$B264))</f>
        <v/>
      </c>
      <c r="B264" s="32"/>
      <c r="C264" s="17"/>
      <c r="D264" s="17"/>
      <c r="E264" s="29" t="str">
        <f aca="false">IF($B264="","",IF(N($F264)&gt;0,"Masuk",IF(N($G264)&gt;0,"Keluar","—")))</f>
        <v/>
      </c>
      <c r="F264" s="33"/>
      <c r="G264" s="33"/>
      <c r="H264" s="31" t="str">
        <f aca="false">IF($B264="","",IF($H263="",$C$4,$H263)+N($F264)-N($G264))</f>
        <v/>
      </c>
    </row>
    <row r="265" customFormat="false" ht="15" hidden="false" customHeight="true" outlineLevel="0" collapsed="false">
      <c r="A265" s="16" t="str">
        <f aca="false">IF($B265="","",COUNT($B$8:$B265))</f>
        <v/>
      </c>
      <c r="B265" s="34"/>
      <c r="C265" s="18"/>
      <c r="D265" s="18"/>
      <c r="E265" s="29" t="str">
        <f aca="false">IF($B265="","",IF(N($F265)&gt;0,"Masuk",IF(N($G265)&gt;0,"Keluar","—")))</f>
        <v/>
      </c>
      <c r="F265" s="35"/>
      <c r="G265" s="35"/>
      <c r="H265" s="31" t="str">
        <f aca="false">IF($B265="","",IF($H264="",$C$4,$H264)+N($F265)-N($G265))</f>
        <v/>
      </c>
    </row>
    <row r="266" customFormat="false" ht="15" hidden="false" customHeight="true" outlineLevel="0" collapsed="false">
      <c r="A266" s="16" t="str">
        <f aca="false">IF($B266="","",COUNT($B$8:$B266))</f>
        <v/>
      </c>
      <c r="B266" s="32"/>
      <c r="C266" s="17"/>
      <c r="D266" s="17"/>
      <c r="E266" s="29" t="str">
        <f aca="false">IF($B266="","",IF(N($F266)&gt;0,"Masuk",IF(N($G266)&gt;0,"Keluar","—")))</f>
        <v/>
      </c>
      <c r="F266" s="33"/>
      <c r="G266" s="33"/>
      <c r="H266" s="31" t="str">
        <f aca="false">IF($B266="","",IF($H265="",$C$4,$H265)+N($F266)-N($G266))</f>
        <v/>
      </c>
    </row>
    <row r="267" customFormat="false" ht="15" hidden="false" customHeight="true" outlineLevel="0" collapsed="false">
      <c r="A267" s="16" t="str">
        <f aca="false">IF($B267="","",COUNT($B$8:$B267))</f>
        <v/>
      </c>
      <c r="B267" s="34"/>
      <c r="C267" s="18"/>
      <c r="D267" s="18"/>
      <c r="E267" s="29" t="str">
        <f aca="false">IF($B267="","",IF(N($F267)&gt;0,"Masuk",IF(N($G267)&gt;0,"Keluar","—")))</f>
        <v/>
      </c>
      <c r="F267" s="35"/>
      <c r="G267" s="35"/>
      <c r="H267" s="31" t="str">
        <f aca="false">IF($B267="","",IF($H266="",$C$4,$H266)+N($F267)-N($G267))</f>
        <v/>
      </c>
    </row>
    <row r="268" customFormat="false" ht="15" hidden="false" customHeight="true" outlineLevel="0" collapsed="false">
      <c r="A268" s="16" t="str">
        <f aca="false">IF($B268="","",COUNT($B$8:$B268))</f>
        <v/>
      </c>
      <c r="B268" s="32"/>
      <c r="C268" s="17"/>
      <c r="D268" s="17"/>
      <c r="E268" s="29" t="str">
        <f aca="false">IF($B268="","",IF(N($F268)&gt;0,"Masuk",IF(N($G268)&gt;0,"Keluar","—")))</f>
        <v/>
      </c>
      <c r="F268" s="33"/>
      <c r="G268" s="33"/>
      <c r="H268" s="31" t="str">
        <f aca="false">IF($B268="","",IF($H267="",$C$4,$H267)+N($F268)-N($G268))</f>
        <v/>
      </c>
    </row>
    <row r="269" customFormat="false" ht="15" hidden="false" customHeight="true" outlineLevel="0" collapsed="false">
      <c r="A269" s="16" t="str">
        <f aca="false">IF($B269="","",COUNT($B$8:$B269))</f>
        <v/>
      </c>
      <c r="B269" s="34"/>
      <c r="C269" s="18"/>
      <c r="D269" s="18"/>
      <c r="E269" s="29" t="str">
        <f aca="false">IF($B269="","",IF(N($F269)&gt;0,"Masuk",IF(N($G269)&gt;0,"Keluar","—")))</f>
        <v/>
      </c>
      <c r="F269" s="35"/>
      <c r="G269" s="35"/>
      <c r="H269" s="31" t="str">
        <f aca="false">IF($B269="","",IF($H268="",$C$4,$H268)+N($F269)-N($G269))</f>
        <v/>
      </c>
    </row>
    <row r="270" customFormat="false" ht="15" hidden="false" customHeight="true" outlineLevel="0" collapsed="false">
      <c r="A270" s="16" t="str">
        <f aca="false">IF($B270="","",COUNT($B$8:$B270))</f>
        <v/>
      </c>
      <c r="B270" s="32"/>
      <c r="C270" s="17"/>
      <c r="D270" s="17"/>
      <c r="E270" s="29" t="str">
        <f aca="false">IF($B270="","",IF(N($F270)&gt;0,"Masuk",IF(N($G270)&gt;0,"Keluar","—")))</f>
        <v/>
      </c>
      <c r="F270" s="33"/>
      <c r="G270" s="33"/>
      <c r="H270" s="31" t="str">
        <f aca="false">IF($B270="","",IF($H269="",$C$4,$H269)+N($F270)-N($G270))</f>
        <v/>
      </c>
    </row>
    <row r="271" customFormat="false" ht="15" hidden="false" customHeight="true" outlineLevel="0" collapsed="false">
      <c r="A271" s="16" t="str">
        <f aca="false">IF($B271="","",COUNT($B$8:$B271))</f>
        <v/>
      </c>
      <c r="B271" s="34"/>
      <c r="C271" s="18"/>
      <c r="D271" s="18"/>
      <c r="E271" s="29" t="str">
        <f aca="false">IF($B271="","",IF(N($F271)&gt;0,"Masuk",IF(N($G271)&gt;0,"Keluar","—")))</f>
        <v/>
      </c>
      <c r="F271" s="35"/>
      <c r="G271" s="35"/>
      <c r="H271" s="31" t="str">
        <f aca="false">IF($B271="","",IF($H270="",$C$4,$H270)+N($F271)-N($G271))</f>
        <v/>
      </c>
    </row>
    <row r="272" customFormat="false" ht="15" hidden="false" customHeight="true" outlineLevel="0" collapsed="false">
      <c r="A272" s="16" t="str">
        <f aca="false">IF($B272="","",COUNT($B$8:$B272))</f>
        <v/>
      </c>
      <c r="B272" s="32"/>
      <c r="C272" s="17"/>
      <c r="D272" s="17"/>
      <c r="E272" s="29" t="str">
        <f aca="false">IF($B272="","",IF(N($F272)&gt;0,"Masuk",IF(N($G272)&gt;0,"Keluar","—")))</f>
        <v/>
      </c>
      <c r="F272" s="33"/>
      <c r="G272" s="33"/>
      <c r="H272" s="31" t="str">
        <f aca="false">IF($B272="","",IF($H271="",$C$4,$H271)+N($F272)-N($G272))</f>
        <v/>
      </c>
    </row>
    <row r="273" customFormat="false" ht="15" hidden="false" customHeight="true" outlineLevel="0" collapsed="false">
      <c r="A273" s="16" t="str">
        <f aca="false">IF($B273="","",COUNT($B$8:$B273))</f>
        <v/>
      </c>
      <c r="B273" s="34"/>
      <c r="C273" s="18"/>
      <c r="D273" s="18"/>
      <c r="E273" s="29" t="str">
        <f aca="false">IF($B273="","",IF(N($F273)&gt;0,"Masuk",IF(N($G273)&gt;0,"Keluar","—")))</f>
        <v/>
      </c>
      <c r="F273" s="35"/>
      <c r="G273" s="35"/>
      <c r="H273" s="31" t="str">
        <f aca="false">IF($B273="","",IF($H272="",$C$4,$H272)+N($F273)-N($G273))</f>
        <v/>
      </c>
    </row>
    <row r="274" customFormat="false" ht="15" hidden="false" customHeight="true" outlineLevel="0" collapsed="false">
      <c r="A274" s="16" t="str">
        <f aca="false">IF($B274="","",COUNT($B$8:$B274))</f>
        <v/>
      </c>
      <c r="B274" s="32"/>
      <c r="C274" s="17"/>
      <c r="D274" s="17"/>
      <c r="E274" s="29" t="str">
        <f aca="false">IF($B274="","",IF(N($F274)&gt;0,"Masuk",IF(N($G274)&gt;0,"Keluar","—")))</f>
        <v/>
      </c>
      <c r="F274" s="33"/>
      <c r="G274" s="33"/>
      <c r="H274" s="31" t="str">
        <f aca="false">IF($B274="","",IF($H273="",$C$4,$H273)+N($F274)-N($G274))</f>
        <v/>
      </c>
    </row>
    <row r="275" customFormat="false" ht="15" hidden="false" customHeight="true" outlineLevel="0" collapsed="false">
      <c r="A275" s="16" t="str">
        <f aca="false">IF($B275="","",COUNT($B$8:$B275))</f>
        <v/>
      </c>
      <c r="B275" s="34"/>
      <c r="C275" s="18"/>
      <c r="D275" s="18"/>
      <c r="E275" s="29" t="str">
        <f aca="false">IF($B275="","",IF(N($F275)&gt;0,"Masuk",IF(N($G275)&gt;0,"Keluar","—")))</f>
        <v/>
      </c>
      <c r="F275" s="35"/>
      <c r="G275" s="35"/>
      <c r="H275" s="31" t="str">
        <f aca="false">IF($B275="","",IF($H274="",$C$4,$H274)+N($F275)-N($G275))</f>
        <v/>
      </c>
    </row>
    <row r="276" customFormat="false" ht="15" hidden="false" customHeight="true" outlineLevel="0" collapsed="false">
      <c r="A276" s="16" t="str">
        <f aca="false">IF($B276="","",COUNT($B$8:$B276))</f>
        <v/>
      </c>
      <c r="B276" s="32"/>
      <c r="C276" s="17"/>
      <c r="D276" s="17"/>
      <c r="E276" s="29" t="str">
        <f aca="false">IF($B276="","",IF(N($F276)&gt;0,"Masuk",IF(N($G276)&gt;0,"Keluar","—")))</f>
        <v/>
      </c>
      <c r="F276" s="33"/>
      <c r="G276" s="33"/>
      <c r="H276" s="31" t="str">
        <f aca="false">IF($B276="","",IF($H275="",$C$4,$H275)+N($F276)-N($G276))</f>
        <v/>
      </c>
    </row>
    <row r="277" customFormat="false" ht="15" hidden="false" customHeight="true" outlineLevel="0" collapsed="false">
      <c r="A277" s="16" t="str">
        <f aca="false">IF($B277="","",COUNT($B$8:$B277))</f>
        <v/>
      </c>
      <c r="B277" s="34"/>
      <c r="C277" s="18"/>
      <c r="D277" s="18"/>
      <c r="E277" s="29" t="str">
        <f aca="false">IF($B277="","",IF(N($F277)&gt;0,"Masuk",IF(N($G277)&gt;0,"Keluar","—")))</f>
        <v/>
      </c>
      <c r="F277" s="35"/>
      <c r="G277" s="35"/>
      <c r="H277" s="31" t="str">
        <f aca="false">IF($B277="","",IF($H276="",$C$4,$H276)+N($F277)-N($G277))</f>
        <v/>
      </c>
    </row>
    <row r="278" customFormat="false" ht="15" hidden="false" customHeight="true" outlineLevel="0" collapsed="false">
      <c r="A278" s="16" t="str">
        <f aca="false">IF($B278="","",COUNT($B$8:$B278))</f>
        <v/>
      </c>
      <c r="B278" s="32"/>
      <c r="C278" s="17"/>
      <c r="D278" s="17"/>
      <c r="E278" s="29" t="str">
        <f aca="false">IF($B278="","",IF(N($F278)&gt;0,"Masuk",IF(N($G278)&gt;0,"Keluar","—")))</f>
        <v/>
      </c>
      <c r="F278" s="33"/>
      <c r="G278" s="33"/>
      <c r="H278" s="31" t="str">
        <f aca="false">IF($B278="","",IF($H277="",$C$4,$H277)+N($F278)-N($G278))</f>
        <v/>
      </c>
    </row>
    <row r="279" customFormat="false" ht="15" hidden="false" customHeight="true" outlineLevel="0" collapsed="false">
      <c r="A279" s="16" t="str">
        <f aca="false">IF($B279="","",COUNT($B$8:$B279))</f>
        <v/>
      </c>
      <c r="B279" s="34"/>
      <c r="C279" s="18"/>
      <c r="D279" s="18"/>
      <c r="E279" s="29" t="str">
        <f aca="false">IF($B279="","",IF(N($F279)&gt;0,"Masuk",IF(N($G279)&gt;0,"Keluar","—")))</f>
        <v/>
      </c>
      <c r="F279" s="35"/>
      <c r="G279" s="35"/>
      <c r="H279" s="31" t="str">
        <f aca="false">IF($B279="","",IF($H278="",$C$4,$H278)+N($F279)-N($G279))</f>
        <v/>
      </c>
    </row>
    <row r="280" customFormat="false" ht="15" hidden="false" customHeight="true" outlineLevel="0" collapsed="false">
      <c r="A280" s="16" t="str">
        <f aca="false">IF($B280="","",COUNT($B$8:$B280))</f>
        <v/>
      </c>
      <c r="B280" s="32"/>
      <c r="C280" s="17"/>
      <c r="D280" s="17"/>
      <c r="E280" s="29" t="str">
        <f aca="false">IF($B280="","",IF(N($F280)&gt;0,"Masuk",IF(N($G280)&gt;0,"Keluar","—")))</f>
        <v/>
      </c>
      <c r="F280" s="33"/>
      <c r="G280" s="33"/>
      <c r="H280" s="31" t="str">
        <f aca="false">IF($B280="","",IF($H279="",$C$4,$H279)+N($F280)-N($G280))</f>
        <v/>
      </c>
    </row>
    <row r="281" customFormat="false" ht="15" hidden="false" customHeight="true" outlineLevel="0" collapsed="false">
      <c r="A281" s="16" t="str">
        <f aca="false">IF($B281="","",COUNT($B$8:$B281))</f>
        <v/>
      </c>
      <c r="B281" s="34"/>
      <c r="C281" s="18"/>
      <c r="D281" s="18"/>
      <c r="E281" s="29" t="str">
        <f aca="false">IF($B281="","",IF(N($F281)&gt;0,"Masuk",IF(N($G281)&gt;0,"Keluar","—")))</f>
        <v/>
      </c>
      <c r="F281" s="35"/>
      <c r="G281" s="35"/>
      <c r="H281" s="31" t="str">
        <f aca="false">IF($B281="","",IF($H280="",$C$4,$H280)+N($F281)-N($G281))</f>
        <v/>
      </c>
    </row>
    <row r="282" customFormat="false" ht="15" hidden="false" customHeight="true" outlineLevel="0" collapsed="false">
      <c r="A282" s="16" t="str">
        <f aca="false">IF($B282="","",COUNT($B$8:$B282))</f>
        <v/>
      </c>
      <c r="B282" s="32"/>
      <c r="C282" s="17"/>
      <c r="D282" s="17"/>
      <c r="E282" s="29" t="str">
        <f aca="false">IF($B282="","",IF(N($F282)&gt;0,"Masuk",IF(N($G282)&gt;0,"Keluar","—")))</f>
        <v/>
      </c>
      <c r="F282" s="33"/>
      <c r="G282" s="33"/>
      <c r="H282" s="31" t="str">
        <f aca="false">IF($B282="","",IF($H281="",$C$4,$H281)+N($F282)-N($G282))</f>
        <v/>
      </c>
    </row>
    <row r="283" customFormat="false" ht="15" hidden="false" customHeight="true" outlineLevel="0" collapsed="false">
      <c r="A283" s="16" t="str">
        <f aca="false">IF($B283="","",COUNT($B$8:$B283))</f>
        <v/>
      </c>
      <c r="B283" s="34"/>
      <c r="C283" s="18"/>
      <c r="D283" s="18"/>
      <c r="E283" s="29" t="str">
        <f aca="false">IF($B283="","",IF(N($F283)&gt;0,"Masuk",IF(N($G283)&gt;0,"Keluar","—")))</f>
        <v/>
      </c>
      <c r="F283" s="35"/>
      <c r="G283" s="35"/>
      <c r="H283" s="31" t="str">
        <f aca="false">IF($B283="","",IF($H282="",$C$4,$H282)+N($F283)-N($G283))</f>
        <v/>
      </c>
    </row>
    <row r="284" customFormat="false" ht="15" hidden="false" customHeight="true" outlineLevel="0" collapsed="false">
      <c r="A284" s="16" t="str">
        <f aca="false">IF($B284="","",COUNT($B$8:$B284))</f>
        <v/>
      </c>
      <c r="B284" s="32"/>
      <c r="C284" s="17"/>
      <c r="D284" s="17"/>
      <c r="E284" s="29" t="str">
        <f aca="false">IF($B284="","",IF(N($F284)&gt;0,"Masuk",IF(N($G284)&gt;0,"Keluar","—")))</f>
        <v/>
      </c>
      <c r="F284" s="33"/>
      <c r="G284" s="33"/>
      <c r="H284" s="31" t="str">
        <f aca="false">IF($B284="","",IF($H283="",$C$4,$H283)+N($F284)-N($G284))</f>
        <v/>
      </c>
    </row>
    <row r="285" customFormat="false" ht="15" hidden="false" customHeight="true" outlineLevel="0" collapsed="false">
      <c r="A285" s="16" t="str">
        <f aca="false">IF($B285="","",COUNT($B$8:$B285))</f>
        <v/>
      </c>
      <c r="B285" s="34"/>
      <c r="C285" s="18"/>
      <c r="D285" s="18"/>
      <c r="E285" s="29" t="str">
        <f aca="false">IF($B285="","",IF(N($F285)&gt;0,"Masuk",IF(N($G285)&gt;0,"Keluar","—")))</f>
        <v/>
      </c>
      <c r="F285" s="35"/>
      <c r="G285" s="35"/>
      <c r="H285" s="31" t="str">
        <f aca="false">IF($B285="","",IF($H284="",$C$4,$H284)+N($F285)-N($G285))</f>
        <v/>
      </c>
    </row>
    <row r="286" customFormat="false" ht="15" hidden="false" customHeight="true" outlineLevel="0" collapsed="false">
      <c r="A286" s="16" t="str">
        <f aca="false">IF($B286="","",COUNT($B$8:$B286))</f>
        <v/>
      </c>
      <c r="B286" s="32"/>
      <c r="C286" s="17"/>
      <c r="D286" s="17"/>
      <c r="E286" s="29" t="str">
        <f aca="false">IF($B286="","",IF(N($F286)&gt;0,"Masuk",IF(N($G286)&gt;0,"Keluar","—")))</f>
        <v/>
      </c>
      <c r="F286" s="33"/>
      <c r="G286" s="33"/>
      <c r="H286" s="31" t="str">
        <f aca="false">IF($B286="","",IF($H285="",$C$4,$H285)+N($F286)-N($G286))</f>
        <v/>
      </c>
    </row>
    <row r="287" customFormat="false" ht="15" hidden="false" customHeight="true" outlineLevel="0" collapsed="false">
      <c r="A287" s="16" t="str">
        <f aca="false">IF($B287="","",COUNT($B$8:$B287))</f>
        <v/>
      </c>
      <c r="B287" s="34"/>
      <c r="C287" s="18"/>
      <c r="D287" s="18"/>
      <c r="E287" s="29" t="str">
        <f aca="false">IF($B287="","",IF(N($F287)&gt;0,"Masuk",IF(N($G287)&gt;0,"Keluar","—")))</f>
        <v/>
      </c>
      <c r="F287" s="35"/>
      <c r="G287" s="35"/>
      <c r="H287" s="31" t="str">
        <f aca="false">IF($B287="","",IF($H286="",$C$4,$H286)+N($F287)-N($G287))</f>
        <v/>
      </c>
    </row>
    <row r="288" customFormat="false" ht="15" hidden="false" customHeight="true" outlineLevel="0" collapsed="false">
      <c r="A288" s="16" t="str">
        <f aca="false">IF($B288="","",COUNT($B$8:$B288))</f>
        <v/>
      </c>
      <c r="B288" s="32"/>
      <c r="C288" s="17"/>
      <c r="D288" s="17"/>
      <c r="E288" s="29" t="str">
        <f aca="false">IF($B288="","",IF(N($F288)&gt;0,"Masuk",IF(N($G288)&gt;0,"Keluar","—")))</f>
        <v/>
      </c>
      <c r="F288" s="33"/>
      <c r="G288" s="33"/>
      <c r="H288" s="31" t="str">
        <f aca="false">IF($B288="","",IF($H287="",$C$4,$H287)+N($F288)-N($G288))</f>
        <v/>
      </c>
    </row>
    <row r="289" customFormat="false" ht="15" hidden="false" customHeight="true" outlineLevel="0" collapsed="false">
      <c r="A289" s="16" t="str">
        <f aca="false">IF($B289="","",COUNT($B$8:$B289))</f>
        <v/>
      </c>
      <c r="B289" s="34"/>
      <c r="C289" s="18"/>
      <c r="D289" s="18"/>
      <c r="E289" s="29" t="str">
        <f aca="false">IF($B289="","",IF(N($F289)&gt;0,"Masuk",IF(N($G289)&gt;0,"Keluar","—")))</f>
        <v/>
      </c>
      <c r="F289" s="35"/>
      <c r="G289" s="35"/>
      <c r="H289" s="31" t="str">
        <f aca="false">IF($B289="","",IF($H288="",$C$4,$H288)+N($F289)-N($G289))</f>
        <v/>
      </c>
    </row>
    <row r="290" customFormat="false" ht="15" hidden="false" customHeight="true" outlineLevel="0" collapsed="false">
      <c r="A290" s="16" t="str">
        <f aca="false">IF($B290="","",COUNT($B$8:$B290))</f>
        <v/>
      </c>
      <c r="B290" s="32"/>
      <c r="C290" s="17"/>
      <c r="D290" s="17"/>
      <c r="E290" s="29" t="str">
        <f aca="false">IF($B290="","",IF(N($F290)&gt;0,"Masuk",IF(N($G290)&gt;0,"Keluar","—")))</f>
        <v/>
      </c>
      <c r="F290" s="33"/>
      <c r="G290" s="33"/>
      <c r="H290" s="31" t="str">
        <f aca="false">IF($B290="","",IF($H289="",$C$4,$H289)+N($F290)-N($G290))</f>
        <v/>
      </c>
    </row>
    <row r="291" customFormat="false" ht="15" hidden="false" customHeight="true" outlineLevel="0" collapsed="false">
      <c r="A291" s="16" t="str">
        <f aca="false">IF($B291="","",COUNT($B$8:$B291))</f>
        <v/>
      </c>
      <c r="B291" s="34"/>
      <c r="C291" s="18"/>
      <c r="D291" s="18"/>
      <c r="E291" s="29" t="str">
        <f aca="false">IF($B291="","",IF(N($F291)&gt;0,"Masuk",IF(N($G291)&gt;0,"Keluar","—")))</f>
        <v/>
      </c>
      <c r="F291" s="35"/>
      <c r="G291" s="35"/>
      <c r="H291" s="31" t="str">
        <f aca="false">IF($B291="","",IF($H290="",$C$4,$H290)+N($F291)-N($G291))</f>
        <v/>
      </c>
    </row>
    <row r="292" customFormat="false" ht="15" hidden="false" customHeight="true" outlineLevel="0" collapsed="false">
      <c r="A292" s="16" t="str">
        <f aca="false">IF($B292="","",COUNT($B$8:$B292))</f>
        <v/>
      </c>
      <c r="B292" s="32"/>
      <c r="C292" s="17"/>
      <c r="D292" s="17"/>
      <c r="E292" s="29" t="str">
        <f aca="false">IF($B292="","",IF(N($F292)&gt;0,"Masuk",IF(N($G292)&gt;0,"Keluar","—")))</f>
        <v/>
      </c>
      <c r="F292" s="33"/>
      <c r="G292" s="33"/>
      <c r="H292" s="31" t="str">
        <f aca="false">IF($B292="","",IF($H291="",$C$4,$H291)+N($F292)-N($G292))</f>
        <v/>
      </c>
    </row>
    <row r="293" customFormat="false" ht="15" hidden="false" customHeight="true" outlineLevel="0" collapsed="false">
      <c r="A293" s="16" t="str">
        <f aca="false">IF($B293="","",COUNT($B$8:$B293))</f>
        <v/>
      </c>
      <c r="B293" s="34"/>
      <c r="C293" s="18"/>
      <c r="D293" s="18"/>
      <c r="E293" s="29" t="str">
        <f aca="false">IF($B293="","",IF(N($F293)&gt;0,"Masuk",IF(N($G293)&gt;0,"Keluar","—")))</f>
        <v/>
      </c>
      <c r="F293" s="35"/>
      <c r="G293" s="35"/>
      <c r="H293" s="31" t="str">
        <f aca="false">IF($B293="","",IF($H292="",$C$4,$H292)+N($F293)-N($G293))</f>
        <v/>
      </c>
    </row>
    <row r="294" customFormat="false" ht="15" hidden="false" customHeight="true" outlineLevel="0" collapsed="false">
      <c r="A294" s="16" t="str">
        <f aca="false">IF($B294="","",COUNT($B$8:$B294))</f>
        <v/>
      </c>
      <c r="B294" s="32"/>
      <c r="C294" s="17"/>
      <c r="D294" s="17"/>
      <c r="E294" s="29" t="str">
        <f aca="false">IF($B294="","",IF(N($F294)&gt;0,"Masuk",IF(N($G294)&gt;0,"Keluar","—")))</f>
        <v/>
      </c>
      <c r="F294" s="33"/>
      <c r="G294" s="33"/>
      <c r="H294" s="31" t="str">
        <f aca="false">IF($B294="","",IF($H293="",$C$4,$H293)+N($F294)-N($G294))</f>
        <v/>
      </c>
    </row>
    <row r="295" customFormat="false" ht="15" hidden="false" customHeight="true" outlineLevel="0" collapsed="false">
      <c r="A295" s="16" t="str">
        <f aca="false">IF($B295="","",COUNT($B$8:$B295))</f>
        <v/>
      </c>
      <c r="B295" s="34"/>
      <c r="C295" s="18"/>
      <c r="D295" s="18"/>
      <c r="E295" s="29" t="str">
        <f aca="false">IF($B295="","",IF(N($F295)&gt;0,"Masuk",IF(N($G295)&gt;0,"Keluar","—")))</f>
        <v/>
      </c>
      <c r="F295" s="35"/>
      <c r="G295" s="35"/>
      <c r="H295" s="31" t="str">
        <f aca="false">IF($B295="","",IF($H294="",$C$4,$H294)+N($F295)-N($G295))</f>
        <v/>
      </c>
    </row>
    <row r="296" customFormat="false" ht="15" hidden="false" customHeight="true" outlineLevel="0" collapsed="false">
      <c r="A296" s="16" t="str">
        <f aca="false">IF($B296="","",COUNT($B$8:$B296))</f>
        <v/>
      </c>
      <c r="B296" s="32"/>
      <c r="C296" s="17"/>
      <c r="D296" s="17"/>
      <c r="E296" s="29" t="str">
        <f aca="false">IF($B296="","",IF(N($F296)&gt;0,"Masuk",IF(N($G296)&gt;0,"Keluar","—")))</f>
        <v/>
      </c>
      <c r="F296" s="33"/>
      <c r="G296" s="33"/>
      <c r="H296" s="31" t="str">
        <f aca="false">IF($B296="","",IF($H295="",$C$4,$H295)+N($F296)-N($G296))</f>
        <v/>
      </c>
    </row>
    <row r="297" customFormat="false" ht="15" hidden="false" customHeight="true" outlineLevel="0" collapsed="false">
      <c r="A297" s="16" t="str">
        <f aca="false">IF($B297="","",COUNT($B$8:$B297))</f>
        <v/>
      </c>
      <c r="B297" s="34"/>
      <c r="C297" s="18"/>
      <c r="D297" s="18"/>
      <c r="E297" s="29" t="str">
        <f aca="false">IF($B297="","",IF(N($F297)&gt;0,"Masuk",IF(N($G297)&gt;0,"Keluar","—")))</f>
        <v/>
      </c>
      <c r="F297" s="35"/>
      <c r="G297" s="35"/>
      <c r="H297" s="31" t="str">
        <f aca="false">IF($B297="","",IF($H296="",$C$4,$H296)+N($F297)-N($G297))</f>
        <v/>
      </c>
    </row>
    <row r="298" customFormat="false" ht="15" hidden="false" customHeight="true" outlineLevel="0" collapsed="false">
      <c r="A298" s="16" t="str">
        <f aca="false">IF($B298="","",COUNT($B$8:$B298))</f>
        <v/>
      </c>
      <c r="B298" s="32"/>
      <c r="C298" s="17"/>
      <c r="D298" s="17"/>
      <c r="E298" s="29" t="str">
        <f aca="false">IF($B298="","",IF(N($F298)&gt;0,"Masuk",IF(N($G298)&gt;0,"Keluar","—")))</f>
        <v/>
      </c>
      <c r="F298" s="33"/>
      <c r="G298" s="33"/>
      <c r="H298" s="31" t="str">
        <f aca="false">IF($B298="","",IF($H297="",$C$4,$H297)+N($F298)-N($G298))</f>
        <v/>
      </c>
    </row>
    <row r="299" customFormat="false" ht="15" hidden="false" customHeight="true" outlineLevel="0" collapsed="false">
      <c r="A299" s="16" t="str">
        <f aca="false">IF($B299="","",COUNT($B$8:$B299))</f>
        <v/>
      </c>
      <c r="B299" s="34"/>
      <c r="C299" s="18"/>
      <c r="D299" s="18"/>
      <c r="E299" s="29" t="str">
        <f aca="false">IF($B299="","",IF(N($F299)&gt;0,"Masuk",IF(N($G299)&gt;0,"Keluar","—")))</f>
        <v/>
      </c>
      <c r="F299" s="35"/>
      <c r="G299" s="35"/>
      <c r="H299" s="31" t="str">
        <f aca="false">IF($B299="","",IF($H298="",$C$4,$H298)+N($F299)-N($G299))</f>
        <v/>
      </c>
    </row>
    <row r="300" customFormat="false" ht="15" hidden="false" customHeight="true" outlineLevel="0" collapsed="false">
      <c r="A300" s="16" t="str">
        <f aca="false">IF($B300="","",COUNT($B$8:$B300))</f>
        <v/>
      </c>
      <c r="B300" s="32"/>
      <c r="C300" s="17"/>
      <c r="D300" s="17"/>
      <c r="E300" s="29" t="str">
        <f aca="false">IF($B300="","",IF(N($F300)&gt;0,"Masuk",IF(N($G300)&gt;0,"Keluar","—")))</f>
        <v/>
      </c>
      <c r="F300" s="33"/>
      <c r="G300" s="33"/>
      <c r="H300" s="31" t="str">
        <f aca="false">IF($B300="","",IF($H299="",$C$4,$H299)+N($F300)-N($G300))</f>
        <v/>
      </c>
    </row>
    <row r="301" customFormat="false" ht="15" hidden="false" customHeight="true" outlineLevel="0" collapsed="false">
      <c r="A301" s="16" t="str">
        <f aca="false">IF($B301="","",COUNT($B$8:$B301))</f>
        <v/>
      </c>
      <c r="B301" s="34"/>
      <c r="C301" s="18"/>
      <c r="D301" s="18"/>
      <c r="E301" s="29" t="str">
        <f aca="false">IF($B301="","",IF(N($F301)&gt;0,"Masuk",IF(N($G301)&gt;0,"Keluar","—")))</f>
        <v/>
      </c>
      <c r="F301" s="35"/>
      <c r="G301" s="35"/>
      <c r="H301" s="31" t="str">
        <f aca="false">IF($B301="","",IF($H300="",$C$4,$H300)+N($F301)-N($G301))</f>
        <v/>
      </c>
    </row>
    <row r="302" customFormat="false" ht="15" hidden="false" customHeight="true" outlineLevel="0" collapsed="false">
      <c r="A302" s="16" t="str">
        <f aca="false">IF($B302="","",COUNT($B$8:$B302))</f>
        <v/>
      </c>
      <c r="B302" s="32"/>
      <c r="C302" s="17"/>
      <c r="D302" s="17"/>
      <c r="E302" s="29" t="str">
        <f aca="false">IF($B302="","",IF(N($F302)&gt;0,"Masuk",IF(N($G302)&gt;0,"Keluar","—")))</f>
        <v/>
      </c>
      <c r="F302" s="33"/>
      <c r="G302" s="33"/>
      <c r="H302" s="31" t="str">
        <f aca="false">IF($B302="","",IF($H301="",$C$4,$H301)+N($F302)-N($G302))</f>
        <v/>
      </c>
    </row>
    <row r="303" customFormat="false" ht="15" hidden="false" customHeight="true" outlineLevel="0" collapsed="false">
      <c r="A303" s="16" t="str">
        <f aca="false">IF($B303="","",COUNT($B$8:$B303))</f>
        <v/>
      </c>
      <c r="B303" s="34"/>
      <c r="C303" s="18"/>
      <c r="D303" s="18"/>
      <c r="E303" s="29" t="str">
        <f aca="false">IF($B303="","",IF(N($F303)&gt;0,"Masuk",IF(N($G303)&gt;0,"Keluar","—")))</f>
        <v/>
      </c>
      <c r="F303" s="35"/>
      <c r="G303" s="35"/>
      <c r="H303" s="31" t="str">
        <f aca="false">IF($B303="","",IF($H302="",$C$4,$H302)+N($F303)-N($G303))</f>
        <v/>
      </c>
    </row>
    <row r="304" customFormat="false" ht="15" hidden="false" customHeight="true" outlineLevel="0" collapsed="false">
      <c r="A304" s="16" t="str">
        <f aca="false">IF($B304="","",COUNT($B$8:$B304))</f>
        <v/>
      </c>
      <c r="B304" s="32"/>
      <c r="C304" s="17"/>
      <c r="D304" s="17"/>
      <c r="E304" s="29" t="str">
        <f aca="false">IF($B304="","",IF(N($F304)&gt;0,"Masuk",IF(N($G304)&gt;0,"Keluar","—")))</f>
        <v/>
      </c>
      <c r="F304" s="33"/>
      <c r="G304" s="33"/>
      <c r="H304" s="31" t="str">
        <f aca="false">IF($B304="","",IF($H303="",$C$4,$H303)+N($F304)-N($G304))</f>
        <v/>
      </c>
    </row>
    <row r="305" customFormat="false" ht="15" hidden="false" customHeight="true" outlineLevel="0" collapsed="false">
      <c r="A305" s="16" t="str">
        <f aca="false">IF($B305="","",COUNT($B$8:$B305))</f>
        <v/>
      </c>
      <c r="B305" s="34"/>
      <c r="C305" s="18"/>
      <c r="D305" s="18"/>
      <c r="E305" s="29" t="str">
        <f aca="false">IF($B305="","",IF(N($F305)&gt;0,"Masuk",IF(N($G305)&gt;0,"Keluar","—")))</f>
        <v/>
      </c>
      <c r="F305" s="35"/>
      <c r="G305" s="35"/>
      <c r="H305" s="31" t="str">
        <f aca="false">IF($B305="","",IF($H304="",$C$4,$H304)+N($F305)-N($G305))</f>
        <v/>
      </c>
    </row>
    <row r="306" customFormat="false" ht="15" hidden="false" customHeight="true" outlineLevel="0" collapsed="false">
      <c r="A306" s="16" t="str">
        <f aca="false">IF($B306="","",COUNT($B$8:$B306))</f>
        <v/>
      </c>
      <c r="B306" s="32"/>
      <c r="C306" s="17"/>
      <c r="D306" s="17"/>
      <c r="E306" s="29" t="str">
        <f aca="false">IF($B306="","",IF(N($F306)&gt;0,"Masuk",IF(N($G306)&gt;0,"Keluar","—")))</f>
        <v/>
      </c>
      <c r="F306" s="33"/>
      <c r="G306" s="33"/>
      <c r="H306" s="31" t="str">
        <f aca="false">IF($B306="","",IF($H305="",$C$4,$H305)+N($F306)-N($G306))</f>
        <v/>
      </c>
    </row>
    <row r="307" customFormat="false" ht="15" hidden="false" customHeight="true" outlineLevel="0" collapsed="false">
      <c r="A307" s="16" t="str">
        <f aca="false">IF($B307="","",COUNT($B$8:$B307))</f>
        <v/>
      </c>
      <c r="B307" s="34"/>
      <c r="C307" s="18"/>
      <c r="D307" s="18"/>
      <c r="E307" s="29" t="str">
        <f aca="false">IF($B307="","",IF(N($F307)&gt;0,"Masuk",IF(N($G307)&gt;0,"Keluar","—")))</f>
        <v/>
      </c>
      <c r="F307" s="35"/>
      <c r="G307" s="35"/>
      <c r="H307" s="31" t="str">
        <f aca="false">IF($B307="","",IF($H306="",$C$4,$H306)+N($F307)-N($G307))</f>
        <v/>
      </c>
    </row>
    <row r="308" customFormat="false" ht="15" hidden="false" customHeight="true" outlineLevel="0" collapsed="false">
      <c r="A308" s="16" t="str">
        <f aca="false">IF($B308="","",COUNT($B$8:$B308))</f>
        <v/>
      </c>
      <c r="B308" s="32"/>
      <c r="C308" s="17"/>
      <c r="D308" s="17"/>
      <c r="E308" s="29" t="str">
        <f aca="false">IF($B308="","",IF(N($F308)&gt;0,"Masuk",IF(N($G308)&gt;0,"Keluar","—")))</f>
        <v/>
      </c>
      <c r="F308" s="33"/>
      <c r="G308" s="33"/>
      <c r="H308" s="31" t="str">
        <f aca="false">IF($B308="","",IF($H307="",$C$4,$H307)+N($F308)-N($G308))</f>
        <v/>
      </c>
    </row>
    <row r="309" customFormat="false" ht="15" hidden="false" customHeight="true" outlineLevel="0" collapsed="false">
      <c r="A309" s="16" t="str">
        <f aca="false">IF($B309="","",COUNT($B$8:$B309))</f>
        <v/>
      </c>
      <c r="B309" s="34"/>
      <c r="C309" s="18"/>
      <c r="D309" s="18"/>
      <c r="E309" s="29" t="str">
        <f aca="false">IF($B309="","",IF(N($F309)&gt;0,"Masuk",IF(N($G309)&gt;0,"Keluar","—")))</f>
        <v/>
      </c>
      <c r="F309" s="35"/>
      <c r="G309" s="35"/>
      <c r="H309" s="31" t="str">
        <f aca="false">IF($B309="","",IF($H308="",$C$4,$H308)+N($F309)-N($G309))</f>
        <v/>
      </c>
    </row>
    <row r="310" customFormat="false" ht="15" hidden="false" customHeight="true" outlineLevel="0" collapsed="false">
      <c r="A310" s="16" t="str">
        <f aca="false">IF($B310="","",COUNT($B$8:$B310))</f>
        <v/>
      </c>
      <c r="B310" s="32"/>
      <c r="C310" s="17"/>
      <c r="D310" s="17"/>
      <c r="E310" s="29" t="str">
        <f aca="false">IF($B310="","",IF(N($F310)&gt;0,"Masuk",IF(N($G310)&gt;0,"Keluar","—")))</f>
        <v/>
      </c>
      <c r="F310" s="33"/>
      <c r="G310" s="33"/>
      <c r="H310" s="31" t="str">
        <f aca="false">IF($B310="","",IF($H309="",$C$4,$H309)+N($F310)-N($G310))</f>
        <v/>
      </c>
    </row>
    <row r="311" customFormat="false" ht="15" hidden="false" customHeight="true" outlineLevel="0" collapsed="false">
      <c r="A311" s="16" t="str">
        <f aca="false">IF($B311="","",COUNT($B$8:$B311))</f>
        <v/>
      </c>
      <c r="B311" s="34"/>
      <c r="C311" s="18"/>
      <c r="D311" s="18"/>
      <c r="E311" s="29" t="str">
        <f aca="false">IF($B311="","",IF(N($F311)&gt;0,"Masuk",IF(N($G311)&gt;0,"Keluar","—")))</f>
        <v/>
      </c>
      <c r="F311" s="35"/>
      <c r="G311" s="35"/>
      <c r="H311" s="31" t="str">
        <f aca="false">IF($B311="","",IF($H310="",$C$4,$H310)+N($F311)-N($G311))</f>
        <v/>
      </c>
    </row>
    <row r="312" customFormat="false" ht="15" hidden="false" customHeight="true" outlineLevel="0" collapsed="false">
      <c r="A312" s="16" t="str">
        <f aca="false">IF($B312="","",COUNT($B$8:$B312))</f>
        <v/>
      </c>
      <c r="B312" s="32"/>
      <c r="C312" s="17"/>
      <c r="D312" s="17"/>
      <c r="E312" s="29" t="str">
        <f aca="false">IF($B312="","",IF(N($F312)&gt;0,"Masuk",IF(N($G312)&gt;0,"Keluar","—")))</f>
        <v/>
      </c>
      <c r="F312" s="33"/>
      <c r="G312" s="33"/>
      <c r="H312" s="31" t="str">
        <f aca="false">IF($B312="","",IF($H311="",$C$4,$H311)+N($F312)-N($G312))</f>
        <v/>
      </c>
    </row>
    <row r="313" customFormat="false" ht="15" hidden="false" customHeight="true" outlineLevel="0" collapsed="false">
      <c r="A313" s="16" t="str">
        <f aca="false">IF($B313="","",COUNT($B$8:$B313))</f>
        <v/>
      </c>
      <c r="B313" s="34"/>
      <c r="C313" s="18"/>
      <c r="D313" s="18"/>
      <c r="E313" s="29" t="str">
        <f aca="false">IF($B313="","",IF(N($F313)&gt;0,"Masuk",IF(N($G313)&gt;0,"Keluar","—")))</f>
        <v/>
      </c>
      <c r="F313" s="35"/>
      <c r="G313" s="35"/>
      <c r="H313" s="31" t="str">
        <f aca="false">IF($B313="","",IF($H312="",$C$4,$H312)+N($F313)-N($G313))</f>
        <v/>
      </c>
    </row>
    <row r="314" customFormat="false" ht="15" hidden="false" customHeight="true" outlineLevel="0" collapsed="false">
      <c r="A314" s="16" t="str">
        <f aca="false">IF($B314="","",COUNT($B$8:$B314))</f>
        <v/>
      </c>
      <c r="B314" s="32"/>
      <c r="C314" s="17"/>
      <c r="D314" s="17"/>
      <c r="E314" s="29" t="str">
        <f aca="false">IF($B314="","",IF(N($F314)&gt;0,"Masuk",IF(N($G314)&gt;0,"Keluar","—")))</f>
        <v/>
      </c>
      <c r="F314" s="33"/>
      <c r="G314" s="33"/>
      <c r="H314" s="31" t="str">
        <f aca="false">IF($B314="","",IF($H313="",$C$4,$H313)+N($F314)-N($G314))</f>
        <v/>
      </c>
    </row>
    <row r="315" customFormat="false" ht="15" hidden="false" customHeight="true" outlineLevel="0" collapsed="false">
      <c r="A315" s="16" t="str">
        <f aca="false">IF($B315="","",COUNT($B$8:$B315))</f>
        <v/>
      </c>
      <c r="B315" s="34"/>
      <c r="C315" s="18"/>
      <c r="D315" s="18"/>
      <c r="E315" s="29" t="str">
        <f aca="false">IF($B315="","",IF(N($F315)&gt;0,"Masuk",IF(N($G315)&gt;0,"Keluar","—")))</f>
        <v/>
      </c>
      <c r="F315" s="35"/>
      <c r="G315" s="35"/>
      <c r="H315" s="31" t="str">
        <f aca="false">IF($B315="","",IF($H314="",$C$4,$H314)+N($F315)-N($G315))</f>
        <v/>
      </c>
    </row>
    <row r="316" customFormat="false" ht="15" hidden="false" customHeight="true" outlineLevel="0" collapsed="false">
      <c r="A316" s="16" t="str">
        <f aca="false">IF($B316="","",COUNT($B$8:$B316))</f>
        <v/>
      </c>
      <c r="B316" s="32"/>
      <c r="C316" s="17"/>
      <c r="D316" s="17"/>
      <c r="E316" s="29" t="str">
        <f aca="false">IF($B316="","",IF(N($F316)&gt;0,"Masuk",IF(N($G316)&gt;0,"Keluar","—")))</f>
        <v/>
      </c>
      <c r="F316" s="33"/>
      <c r="G316" s="33"/>
      <c r="H316" s="31" t="str">
        <f aca="false">IF($B316="","",IF($H315="",$C$4,$H315)+N($F316)-N($G316))</f>
        <v/>
      </c>
    </row>
    <row r="317" customFormat="false" ht="15" hidden="false" customHeight="true" outlineLevel="0" collapsed="false">
      <c r="A317" s="16" t="str">
        <f aca="false">IF($B317="","",COUNT($B$8:$B317))</f>
        <v/>
      </c>
      <c r="B317" s="34"/>
      <c r="C317" s="18"/>
      <c r="D317" s="18"/>
      <c r="E317" s="29" t="str">
        <f aca="false">IF($B317="","",IF(N($F317)&gt;0,"Masuk",IF(N($G317)&gt;0,"Keluar","—")))</f>
        <v/>
      </c>
      <c r="F317" s="35"/>
      <c r="G317" s="35"/>
      <c r="H317" s="31" t="str">
        <f aca="false">IF($B317="","",IF($H316="",$C$4,$H316)+N($F317)-N($G317))</f>
        <v/>
      </c>
    </row>
    <row r="318" customFormat="false" ht="15" hidden="false" customHeight="true" outlineLevel="0" collapsed="false">
      <c r="A318" s="16" t="str">
        <f aca="false">IF($B318="","",COUNT($B$8:$B318))</f>
        <v/>
      </c>
      <c r="B318" s="32"/>
      <c r="C318" s="17"/>
      <c r="D318" s="17"/>
      <c r="E318" s="29" t="str">
        <f aca="false">IF($B318="","",IF(N($F318)&gt;0,"Masuk",IF(N($G318)&gt;0,"Keluar","—")))</f>
        <v/>
      </c>
      <c r="F318" s="33"/>
      <c r="G318" s="33"/>
      <c r="H318" s="31" t="str">
        <f aca="false">IF($B318="","",IF($H317="",$C$4,$H317)+N($F318)-N($G318))</f>
        <v/>
      </c>
    </row>
    <row r="319" customFormat="false" ht="15" hidden="false" customHeight="true" outlineLevel="0" collapsed="false">
      <c r="A319" s="16" t="str">
        <f aca="false">IF($B319="","",COUNT($B$8:$B319))</f>
        <v/>
      </c>
      <c r="B319" s="34"/>
      <c r="C319" s="18"/>
      <c r="D319" s="18"/>
      <c r="E319" s="29" t="str">
        <f aca="false">IF($B319="","",IF(N($F319)&gt;0,"Masuk",IF(N($G319)&gt;0,"Keluar","—")))</f>
        <v/>
      </c>
      <c r="F319" s="35"/>
      <c r="G319" s="35"/>
      <c r="H319" s="31" t="str">
        <f aca="false">IF($B319="","",IF($H318="",$C$4,$H318)+N($F319)-N($G319))</f>
        <v/>
      </c>
    </row>
    <row r="320" customFormat="false" ht="15" hidden="false" customHeight="true" outlineLevel="0" collapsed="false">
      <c r="A320" s="16" t="str">
        <f aca="false">IF($B320="","",COUNT($B$8:$B320))</f>
        <v/>
      </c>
      <c r="B320" s="32"/>
      <c r="C320" s="17"/>
      <c r="D320" s="17"/>
      <c r="E320" s="29" t="str">
        <f aca="false">IF($B320="","",IF(N($F320)&gt;0,"Masuk",IF(N($G320)&gt;0,"Keluar","—")))</f>
        <v/>
      </c>
      <c r="F320" s="33"/>
      <c r="G320" s="33"/>
      <c r="H320" s="31" t="str">
        <f aca="false">IF($B320="","",IF($H319="",$C$4,$H319)+N($F320)-N($G320))</f>
        <v/>
      </c>
    </row>
    <row r="321" customFormat="false" ht="15" hidden="false" customHeight="true" outlineLevel="0" collapsed="false">
      <c r="A321" s="16" t="str">
        <f aca="false">IF($B321="","",COUNT($B$8:$B321))</f>
        <v/>
      </c>
      <c r="B321" s="34"/>
      <c r="C321" s="18"/>
      <c r="D321" s="18"/>
      <c r="E321" s="29" t="str">
        <f aca="false">IF($B321="","",IF(N($F321)&gt;0,"Masuk",IF(N($G321)&gt;0,"Keluar","—")))</f>
        <v/>
      </c>
      <c r="F321" s="35"/>
      <c r="G321" s="35"/>
      <c r="H321" s="31" t="str">
        <f aca="false">IF($B321="","",IF($H320="",$C$4,$H320)+N($F321)-N($G321))</f>
        <v/>
      </c>
    </row>
    <row r="322" customFormat="false" ht="15" hidden="false" customHeight="true" outlineLevel="0" collapsed="false">
      <c r="A322" s="16" t="str">
        <f aca="false">IF($B322="","",COUNT($B$8:$B322))</f>
        <v/>
      </c>
      <c r="B322" s="32"/>
      <c r="C322" s="17"/>
      <c r="D322" s="17"/>
      <c r="E322" s="29" t="str">
        <f aca="false">IF($B322="","",IF(N($F322)&gt;0,"Masuk",IF(N($G322)&gt;0,"Keluar","—")))</f>
        <v/>
      </c>
      <c r="F322" s="33"/>
      <c r="G322" s="33"/>
      <c r="H322" s="31" t="str">
        <f aca="false">IF($B322="","",IF($H321="",$C$4,$H321)+N($F322)-N($G322))</f>
        <v/>
      </c>
    </row>
    <row r="323" customFormat="false" ht="15" hidden="false" customHeight="true" outlineLevel="0" collapsed="false">
      <c r="A323" s="16" t="str">
        <f aca="false">IF($B323="","",COUNT($B$8:$B323))</f>
        <v/>
      </c>
      <c r="B323" s="34"/>
      <c r="C323" s="18"/>
      <c r="D323" s="18"/>
      <c r="E323" s="29" t="str">
        <f aca="false">IF($B323="","",IF(N($F323)&gt;0,"Masuk",IF(N($G323)&gt;0,"Keluar","—")))</f>
        <v/>
      </c>
      <c r="F323" s="35"/>
      <c r="G323" s="35"/>
      <c r="H323" s="31" t="str">
        <f aca="false">IF($B323="","",IF($H322="",$C$4,$H322)+N($F323)-N($G323))</f>
        <v/>
      </c>
    </row>
    <row r="324" customFormat="false" ht="15" hidden="false" customHeight="true" outlineLevel="0" collapsed="false">
      <c r="A324" s="16" t="str">
        <f aca="false">IF($B324="","",COUNT($B$8:$B324))</f>
        <v/>
      </c>
      <c r="B324" s="32"/>
      <c r="C324" s="17"/>
      <c r="D324" s="17"/>
      <c r="E324" s="29" t="str">
        <f aca="false">IF($B324="","",IF(N($F324)&gt;0,"Masuk",IF(N($G324)&gt;0,"Keluar","—")))</f>
        <v/>
      </c>
      <c r="F324" s="33"/>
      <c r="G324" s="33"/>
      <c r="H324" s="31" t="str">
        <f aca="false">IF($B324="","",IF($H323="",$C$4,$H323)+N($F324)-N($G324))</f>
        <v/>
      </c>
    </row>
    <row r="325" customFormat="false" ht="15" hidden="false" customHeight="true" outlineLevel="0" collapsed="false">
      <c r="A325" s="16" t="str">
        <f aca="false">IF($B325="","",COUNT($B$8:$B325))</f>
        <v/>
      </c>
      <c r="B325" s="34"/>
      <c r="C325" s="18"/>
      <c r="D325" s="18"/>
      <c r="E325" s="29" t="str">
        <f aca="false">IF($B325="","",IF(N($F325)&gt;0,"Masuk",IF(N($G325)&gt;0,"Keluar","—")))</f>
        <v/>
      </c>
      <c r="F325" s="35"/>
      <c r="G325" s="35"/>
      <c r="H325" s="31" t="str">
        <f aca="false">IF($B325="","",IF($H324="",$C$4,$H324)+N($F325)-N($G325))</f>
        <v/>
      </c>
    </row>
    <row r="326" customFormat="false" ht="15" hidden="false" customHeight="true" outlineLevel="0" collapsed="false">
      <c r="A326" s="16" t="str">
        <f aca="false">IF($B326="","",COUNT($B$8:$B326))</f>
        <v/>
      </c>
      <c r="B326" s="32"/>
      <c r="C326" s="17"/>
      <c r="D326" s="17"/>
      <c r="E326" s="29" t="str">
        <f aca="false">IF($B326="","",IF(N($F326)&gt;0,"Masuk",IF(N($G326)&gt;0,"Keluar","—")))</f>
        <v/>
      </c>
      <c r="F326" s="33"/>
      <c r="G326" s="33"/>
      <c r="H326" s="31" t="str">
        <f aca="false">IF($B326="","",IF($H325="",$C$4,$H325)+N($F326)-N($G326))</f>
        <v/>
      </c>
    </row>
    <row r="327" customFormat="false" ht="15" hidden="false" customHeight="true" outlineLevel="0" collapsed="false">
      <c r="A327" s="16" t="str">
        <f aca="false">IF($B327="","",COUNT($B$8:$B327))</f>
        <v/>
      </c>
      <c r="B327" s="34"/>
      <c r="C327" s="18"/>
      <c r="D327" s="18"/>
      <c r="E327" s="29" t="str">
        <f aca="false">IF($B327="","",IF(N($F327)&gt;0,"Masuk",IF(N($G327)&gt;0,"Keluar","—")))</f>
        <v/>
      </c>
      <c r="F327" s="35"/>
      <c r="G327" s="35"/>
      <c r="H327" s="31" t="str">
        <f aca="false">IF($B327="","",IF($H326="",$C$4,$H326)+N($F327)-N($G327))</f>
        <v/>
      </c>
    </row>
    <row r="328" customFormat="false" ht="15" hidden="false" customHeight="true" outlineLevel="0" collapsed="false">
      <c r="A328" s="16" t="str">
        <f aca="false">IF($B328="","",COUNT($B$8:$B328))</f>
        <v/>
      </c>
      <c r="B328" s="32"/>
      <c r="C328" s="17"/>
      <c r="D328" s="17"/>
      <c r="E328" s="29" t="str">
        <f aca="false">IF($B328="","",IF(N($F328)&gt;0,"Masuk",IF(N($G328)&gt;0,"Keluar","—")))</f>
        <v/>
      </c>
      <c r="F328" s="33"/>
      <c r="G328" s="33"/>
      <c r="H328" s="31" t="str">
        <f aca="false">IF($B328="","",IF($H327="",$C$4,$H327)+N($F328)-N($G328))</f>
        <v/>
      </c>
    </row>
    <row r="329" customFormat="false" ht="15" hidden="false" customHeight="true" outlineLevel="0" collapsed="false">
      <c r="A329" s="16" t="str">
        <f aca="false">IF($B329="","",COUNT($B$8:$B329))</f>
        <v/>
      </c>
      <c r="B329" s="34"/>
      <c r="C329" s="18"/>
      <c r="D329" s="18"/>
      <c r="E329" s="29" t="str">
        <f aca="false">IF($B329="","",IF(N($F329)&gt;0,"Masuk",IF(N($G329)&gt;0,"Keluar","—")))</f>
        <v/>
      </c>
      <c r="F329" s="35"/>
      <c r="G329" s="35"/>
      <c r="H329" s="31" t="str">
        <f aca="false">IF($B329="","",IF($H328="",$C$4,$H328)+N($F329)-N($G329))</f>
        <v/>
      </c>
    </row>
    <row r="330" customFormat="false" ht="15" hidden="false" customHeight="true" outlineLevel="0" collapsed="false">
      <c r="A330" s="16" t="str">
        <f aca="false">IF($B330="","",COUNT($B$8:$B330))</f>
        <v/>
      </c>
      <c r="B330" s="32"/>
      <c r="C330" s="17"/>
      <c r="D330" s="17"/>
      <c r="E330" s="29" t="str">
        <f aca="false">IF($B330="","",IF(N($F330)&gt;0,"Masuk",IF(N($G330)&gt;0,"Keluar","—")))</f>
        <v/>
      </c>
      <c r="F330" s="33"/>
      <c r="G330" s="33"/>
      <c r="H330" s="31" t="str">
        <f aca="false">IF($B330="","",IF($H329="",$C$4,$H329)+N($F330)-N($G330))</f>
        <v/>
      </c>
    </row>
    <row r="331" customFormat="false" ht="15" hidden="false" customHeight="true" outlineLevel="0" collapsed="false">
      <c r="A331" s="16" t="str">
        <f aca="false">IF($B331="","",COUNT($B$8:$B331))</f>
        <v/>
      </c>
      <c r="B331" s="34"/>
      <c r="C331" s="18"/>
      <c r="D331" s="18"/>
      <c r="E331" s="29" t="str">
        <f aca="false">IF($B331="","",IF(N($F331)&gt;0,"Masuk",IF(N($G331)&gt;0,"Keluar","—")))</f>
        <v/>
      </c>
      <c r="F331" s="35"/>
      <c r="G331" s="35"/>
      <c r="H331" s="31" t="str">
        <f aca="false">IF($B331="","",IF($H330="",$C$4,$H330)+N($F331)-N($G331))</f>
        <v/>
      </c>
    </row>
    <row r="332" customFormat="false" ht="15" hidden="false" customHeight="true" outlineLevel="0" collapsed="false">
      <c r="A332" s="16" t="str">
        <f aca="false">IF($B332="","",COUNT($B$8:$B332))</f>
        <v/>
      </c>
      <c r="B332" s="32"/>
      <c r="C332" s="17"/>
      <c r="D332" s="17"/>
      <c r="E332" s="29" t="str">
        <f aca="false">IF($B332="","",IF(N($F332)&gt;0,"Masuk",IF(N($G332)&gt;0,"Keluar","—")))</f>
        <v/>
      </c>
      <c r="F332" s="33"/>
      <c r="G332" s="33"/>
      <c r="H332" s="31" t="str">
        <f aca="false">IF($B332="","",IF($H331="",$C$4,$H331)+N($F332)-N($G332))</f>
        <v/>
      </c>
    </row>
    <row r="333" customFormat="false" ht="15" hidden="false" customHeight="true" outlineLevel="0" collapsed="false">
      <c r="A333" s="16" t="str">
        <f aca="false">IF($B333="","",COUNT($B$8:$B333))</f>
        <v/>
      </c>
      <c r="B333" s="34"/>
      <c r="C333" s="18"/>
      <c r="D333" s="18"/>
      <c r="E333" s="29" t="str">
        <f aca="false">IF($B333="","",IF(N($F333)&gt;0,"Masuk",IF(N($G333)&gt;0,"Keluar","—")))</f>
        <v/>
      </c>
      <c r="F333" s="35"/>
      <c r="G333" s="35"/>
      <c r="H333" s="31" t="str">
        <f aca="false">IF($B333="","",IF($H332="",$C$4,$H332)+N($F333)-N($G333))</f>
        <v/>
      </c>
    </row>
    <row r="334" customFormat="false" ht="15" hidden="false" customHeight="true" outlineLevel="0" collapsed="false">
      <c r="A334" s="16" t="str">
        <f aca="false">IF($B334="","",COUNT($B$8:$B334))</f>
        <v/>
      </c>
      <c r="B334" s="32"/>
      <c r="C334" s="17"/>
      <c r="D334" s="17"/>
      <c r="E334" s="29" t="str">
        <f aca="false">IF($B334="","",IF(N($F334)&gt;0,"Masuk",IF(N($G334)&gt;0,"Keluar","—")))</f>
        <v/>
      </c>
      <c r="F334" s="33"/>
      <c r="G334" s="33"/>
      <c r="H334" s="31" t="str">
        <f aca="false">IF($B334="","",IF($H333="",$C$4,$H333)+N($F334)-N($G334))</f>
        <v/>
      </c>
    </row>
    <row r="335" customFormat="false" ht="15" hidden="false" customHeight="true" outlineLevel="0" collapsed="false">
      <c r="A335" s="16" t="str">
        <f aca="false">IF($B335="","",COUNT($B$8:$B335))</f>
        <v/>
      </c>
      <c r="B335" s="34"/>
      <c r="C335" s="18"/>
      <c r="D335" s="18"/>
      <c r="E335" s="29" t="str">
        <f aca="false">IF($B335="","",IF(N($F335)&gt;0,"Masuk",IF(N($G335)&gt;0,"Keluar","—")))</f>
        <v/>
      </c>
      <c r="F335" s="35"/>
      <c r="G335" s="35"/>
      <c r="H335" s="31" t="str">
        <f aca="false">IF($B335="","",IF($H334="",$C$4,$H334)+N($F335)-N($G335))</f>
        <v/>
      </c>
    </row>
    <row r="336" customFormat="false" ht="15" hidden="false" customHeight="true" outlineLevel="0" collapsed="false">
      <c r="A336" s="16" t="str">
        <f aca="false">IF($B336="","",COUNT($B$8:$B336))</f>
        <v/>
      </c>
      <c r="B336" s="32"/>
      <c r="C336" s="17"/>
      <c r="D336" s="17"/>
      <c r="E336" s="29" t="str">
        <f aca="false">IF($B336="","",IF(N($F336)&gt;0,"Masuk",IF(N($G336)&gt;0,"Keluar","—")))</f>
        <v/>
      </c>
      <c r="F336" s="33"/>
      <c r="G336" s="33"/>
      <c r="H336" s="31" t="str">
        <f aca="false">IF($B336="","",IF($H335="",$C$4,$H335)+N($F336)-N($G336))</f>
        <v/>
      </c>
    </row>
    <row r="337" customFormat="false" ht="15" hidden="false" customHeight="true" outlineLevel="0" collapsed="false">
      <c r="A337" s="16" t="str">
        <f aca="false">IF($B337="","",COUNT($B$8:$B337))</f>
        <v/>
      </c>
      <c r="B337" s="34"/>
      <c r="C337" s="18"/>
      <c r="D337" s="18"/>
      <c r="E337" s="29" t="str">
        <f aca="false">IF($B337="","",IF(N($F337)&gt;0,"Masuk",IF(N($G337)&gt;0,"Keluar","—")))</f>
        <v/>
      </c>
      <c r="F337" s="35"/>
      <c r="G337" s="35"/>
      <c r="H337" s="31" t="str">
        <f aca="false">IF($B337="","",IF($H336="",$C$4,$H336)+N($F337)-N($G337))</f>
        <v/>
      </c>
    </row>
    <row r="338" customFormat="false" ht="15" hidden="false" customHeight="true" outlineLevel="0" collapsed="false">
      <c r="A338" s="16" t="str">
        <f aca="false">IF($B338="","",COUNT($B$8:$B338))</f>
        <v/>
      </c>
      <c r="B338" s="32"/>
      <c r="C338" s="17"/>
      <c r="D338" s="17"/>
      <c r="E338" s="29" t="str">
        <f aca="false">IF($B338="","",IF(N($F338)&gt;0,"Masuk",IF(N($G338)&gt;0,"Keluar","—")))</f>
        <v/>
      </c>
      <c r="F338" s="33"/>
      <c r="G338" s="33"/>
      <c r="H338" s="31" t="str">
        <f aca="false">IF($B338="","",IF($H337="",$C$4,$H337)+N($F338)-N($G338))</f>
        <v/>
      </c>
    </row>
    <row r="339" customFormat="false" ht="15" hidden="false" customHeight="true" outlineLevel="0" collapsed="false">
      <c r="A339" s="16" t="str">
        <f aca="false">IF($B339="","",COUNT($B$8:$B339))</f>
        <v/>
      </c>
      <c r="B339" s="34"/>
      <c r="C339" s="18"/>
      <c r="D339" s="18"/>
      <c r="E339" s="29" t="str">
        <f aca="false">IF($B339="","",IF(N($F339)&gt;0,"Masuk",IF(N($G339)&gt;0,"Keluar","—")))</f>
        <v/>
      </c>
      <c r="F339" s="35"/>
      <c r="G339" s="35"/>
      <c r="H339" s="31" t="str">
        <f aca="false">IF($B339="","",IF($H338="",$C$4,$H338)+N($F339)-N($G339))</f>
        <v/>
      </c>
    </row>
    <row r="340" customFormat="false" ht="15" hidden="false" customHeight="true" outlineLevel="0" collapsed="false">
      <c r="A340" s="16" t="str">
        <f aca="false">IF($B340="","",COUNT($B$8:$B340))</f>
        <v/>
      </c>
      <c r="B340" s="32"/>
      <c r="C340" s="17"/>
      <c r="D340" s="17"/>
      <c r="E340" s="29" t="str">
        <f aca="false">IF($B340="","",IF(N($F340)&gt;0,"Masuk",IF(N($G340)&gt;0,"Keluar","—")))</f>
        <v/>
      </c>
      <c r="F340" s="33"/>
      <c r="G340" s="33"/>
      <c r="H340" s="31" t="str">
        <f aca="false">IF($B340="","",IF($H339="",$C$4,$H339)+N($F340)-N($G340))</f>
        <v/>
      </c>
    </row>
    <row r="341" customFormat="false" ht="15" hidden="false" customHeight="true" outlineLevel="0" collapsed="false">
      <c r="A341" s="16" t="str">
        <f aca="false">IF($B341="","",COUNT($B$8:$B341))</f>
        <v/>
      </c>
      <c r="B341" s="34"/>
      <c r="C341" s="18"/>
      <c r="D341" s="18"/>
      <c r="E341" s="29" t="str">
        <f aca="false">IF($B341="","",IF(N($F341)&gt;0,"Masuk",IF(N($G341)&gt;0,"Keluar","—")))</f>
        <v/>
      </c>
      <c r="F341" s="35"/>
      <c r="G341" s="35"/>
      <c r="H341" s="31" t="str">
        <f aca="false">IF($B341="","",IF($H340="",$C$4,$H340)+N($F341)-N($G341))</f>
        <v/>
      </c>
    </row>
    <row r="342" customFormat="false" ht="15" hidden="false" customHeight="true" outlineLevel="0" collapsed="false">
      <c r="A342" s="16" t="str">
        <f aca="false">IF($B342="","",COUNT($B$8:$B342))</f>
        <v/>
      </c>
      <c r="B342" s="32"/>
      <c r="C342" s="17"/>
      <c r="D342" s="17"/>
      <c r="E342" s="29" t="str">
        <f aca="false">IF($B342="","",IF(N($F342)&gt;0,"Masuk",IF(N($G342)&gt;0,"Keluar","—")))</f>
        <v/>
      </c>
      <c r="F342" s="33"/>
      <c r="G342" s="33"/>
      <c r="H342" s="31" t="str">
        <f aca="false">IF($B342="","",IF($H341="",$C$4,$H341)+N($F342)-N($G342))</f>
        <v/>
      </c>
    </row>
    <row r="343" customFormat="false" ht="15" hidden="false" customHeight="true" outlineLevel="0" collapsed="false">
      <c r="A343" s="16" t="str">
        <f aca="false">IF($B343="","",COUNT($B$8:$B343))</f>
        <v/>
      </c>
      <c r="B343" s="34"/>
      <c r="C343" s="18"/>
      <c r="D343" s="18"/>
      <c r="E343" s="29" t="str">
        <f aca="false">IF($B343="","",IF(N($F343)&gt;0,"Masuk",IF(N($G343)&gt;0,"Keluar","—")))</f>
        <v/>
      </c>
      <c r="F343" s="35"/>
      <c r="G343" s="35"/>
      <c r="H343" s="31" t="str">
        <f aca="false">IF($B343="","",IF($H342="",$C$4,$H342)+N($F343)-N($G343))</f>
        <v/>
      </c>
    </row>
    <row r="344" customFormat="false" ht="15" hidden="false" customHeight="true" outlineLevel="0" collapsed="false">
      <c r="A344" s="16" t="str">
        <f aca="false">IF($B344="","",COUNT($B$8:$B344))</f>
        <v/>
      </c>
      <c r="B344" s="32"/>
      <c r="C344" s="17"/>
      <c r="D344" s="17"/>
      <c r="E344" s="29" t="str">
        <f aca="false">IF($B344="","",IF(N($F344)&gt;0,"Masuk",IF(N($G344)&gt;0,"Keluar","—")))</f>
        <v/>
      </c>
      <c r="F344" s="33"/>
      <c r="G344" s="33"/>
      <c r="H344" s="31" t="str">
        <f aca="false">IF($B344="","",IF($H343="",$C$4,$H343)+N($F344)-N($G344))</f>
        <v/>
      </c>
    </row>
    <row r="345" customFormat="false" ht="15" hidden="false" customHeight="true" outlineLevel="0" collapsed="false">
      <c r="A345" s="16" t="str">
        <f aca="false">IF($B345="","",COUNT($B$8:$B345))</f>
        <v/>
      </c>
      <c r="B345" s="34"/>
      <c r="C345" s="18"/>
      <c r="D345" s="18"/>
      <c r="E345" s="29" t="str">
        <f aca="false">IF($B345="","",IF(N($F345)&gt;0,"Masuk",IF(N($G345)&gt;0,"Keluar","—")))</f>
        <v/>
      </c>
      <c r="F345" s="35"/>
      <c r="G345" s="35"/>
      <c r="H345" s="31" t="str">
        <f aca="false">IF($B345="","",IF($H344="",$C$4,$H344)+N($F345)-N($G345))</f>
        <v/>
      </c>
    </row>
    <row r="346" customFormat="false" ht="15" hidden="false" customHeight="true" outlineLevel="0" collapsed="false">
      <c r="A346" s="16" t="str">
        <f aca="false">IF($B346="","",COUNT($B$8:$B346))</f>
        <v/>
      </c>
      <c r="B346" s="32"/>
      <c r="C346" s="17"/>
      <c r="D346" s="17"/>
      <c r="E346" s="29" t="str">
        <f aca="false">IF($B346="","",IF(N($F346)&gt;0,"Masuk",IF(N($G346)&gt;0,"Keluar","—")))</f>
        <v/>
      </c>
      <c r="F346" s="33"/>
      <c r="G346" s="33"/>
      <c r="H346" s="31" t="str">
        <f aca="false">IF($B346="","",IF($H345="",$C$4,$H345)+N($F346)-N($G346))</f>
        <v/>
      </c>
    </row>
    <row r="347" customFormat="false" ht="15" hidden="false" customHeight="true" outlineLevel="0" collapsed="false">
      <c r="A347" s="16" t="str">
        <f aca="false">IF($B347="","",COUNT($B$8:$B347))</f>
        <v/>
      </c>
      <c r="B347" s="34"/>
      <c r="C347" s="18"/>
      <c r="D347" s="18"/>
      <c r="E347" s="29" t="str">
        <f aca="false">IF($B347="","",IF(N($F347)&gt;0,"Masuk",IF(N($G347)&gt;0,"Keluar","—")))</f>
        <v/>
      </c>
      <c r="F347" s="35"/>
      <c r="G347" s="35"/>
      <c r="H347" s="31" t="str">
        <f aca="false">IF($B347="","",IF($H346="",$C$4,$H346)+N($F347)-N($G347))</f>
        <v/>
      </c>
    </row>
    <row r="348" customFormat="false" ht="15" hidden="false" customHeight="true" outlineLevel="0" collapsed="false">
      <c r="A348" s="16" t="str">
        <f aca="false">IF($B348="","",COUNT($B$8:$B348))</f>
        <v/>
      </c>
      <c r="B348" s="32"/>
      <c r="C348" s="17"/>
      <c r="D348" s="17"/>
      <c r="E348" s="29" t="str">
        <f aca="false">IF($B348="","",IF(N($F348)&gt;0,"Masuk",IF(N($G348)&gt;0,"Keluar","—")))</f>
        <v/>
      </c>
      <c r="F348" s="33"/>
      <c r="G348" s="33"/>
      <c r="H348" s="31" t="str">
        <f aca="false">IF($B348="","",IF($H347="",$C$4,$H347)+N($F348)-N($G348))</f>
        <v/>
      </c>
    </row>
    <row r="349" customFormat="false" ht="15" hidden="false" customHeight="true" outlineLevel="0" collapsed="false">
      <c r="A349" s="16" t="str">
        <f aca="false">IF($B349="","",COUNT($B$8:$B349))</f>
        <v/>
      </c>
      <c r="B349" s="34"/>
      <c r="C349" s="18"/>
      <c r="D349" s="18"/>
      <c r="E349" s="29" t="str">
        <f aca="false">IF($B349="","",IF(N($F349)&gt;0,"Masuk",IF(N($G349)&gt;0,"Keluar","—")))</f>
        <v/>
      </c>
      <c r="F349" s="35"/>
      <c r="G349" s="35"/>
      <c r="H349" s="31" t="str">
        <f aca="false">IF($B349="","",IF($H348="",$C$4,$H348)+N($F349)-N($G349))</f>
        <v/>
      </c>
    </row>
    <row r="350" customFormat="false" ht="15" hidden="false" customHeight="true" outlineLevel="0" collapsed="false">
      <c r="A350" s="16" t="str">
        <f aca="false">IF($B350="","",COUNT($B$8:$B350))</f>
        <v/>
      </c>
      <c r="B350" s="32"/>
      <c r="C350" s="17"/>
      <c r="D350" s="17"/>
      <c r="E350" s="29" t="str">
        <f aca="false">IF($B350="","",IF(N($F350)&gt;0,"Masuk",IF(N($G350)&gt;0,"Keluar","—")))</f>
        <v/>
      </c>
      <c r="F350" s="33"/>
      <c r="G350" s="33"/>
      <c r="H350" s="31" t="str">
        <f aca="false">IF($B350="","",IF($H349="",$C$4,$H349)+N($F350)-N($G350))</f>
        <v/>
      </c>
    </row>
    <row r="351" customFormat="false" ht="15" hidden="false" customHeight="true" outlineLevel="0" collapsed="false">
      <c r="A351" s="16" t="str">
        <f aca="false">IF($B351="","",COUNT($B$8:$B351))</f>
        <v/>
      </c>
      <c r="B351" s="34"/>
      <c r="C351" s="18"/>
      <c r="D351" s="18"/>
      <c r="E351" s="29" t="str">
        <f aca="false">IF($B351="","",IF(N($F351)&gt;0,"Masuk",IF(N($G351)&gt;0,"Keluar","—")))</f>
        <v/>
      </c>
      <c r="F351" s="35"/>
      <c r="G351" s="35"/>
      <c r="H351" s="31" t="str">
        <f aca="false">IF($B351="","",IF($H350="",$C$4,$H350)+N($F351)-N($G351))</f>
        <v/>
      </c>
    </row>
    <row r="352" customFormat="false" ht="15" hidden="false" customHeight="true" outlineLevel="0" collapsed="false">
      <c r="A352" s="16" t="str">
        <f aca="false">IF($B352="","",COUNT($B$8:$B352))</f>
        <v/>
      </c>
      <c r="B352" s="32"/>
      <c r="C352" s="17"/>
      <c r="D352" s="17"/>
      <c r="E352" s="29" t="str">
        <f aca="false">IF($B352="","",IF(N($F352)&gt;0,"Masuk",IF(N($G352)&gt;0,"Keluar","—")))</f>
        <v/>
      </c>
      <c r="F352" s="33"/>
      <c r="G352" s="33"/>
      <c r="H352" s="31" t="str">
        <f aca="false">IF($B352="","",IF($H351="",$C$4,$H351)+N($F352)-N($G352))</f>
        <v/>
      </c>
    </row>
    <row r="353" customFormat="false" ht="15" hidden="false" customHeight="true" outlineLevel="0" collapsed="false">
      <c r="A353" s="16" t="str">
        <f aca="false">IF($B353="","",COUNT($B$8:$B353))</f>
        <v/>
      </c>
      <c r="B353" s="34"/>
      <c r="C353" s="18"/>
      <c r="D353" s="18"/>
      <c r="E353" s="29" t="str">
        <f aca="false">IF($B353="","",IF(N($F353)&gt;0,"Masuk",IF(N($G353)&gt;0,"Keluar","—")))</f>
        <v/>
      </c>
      <c r="F353" s="35"/>
      <c r="G353" s="35"/>
      <c r="H353" s="31" t="str">
        <f aca="false">IF($B353="","",IF($H352="",$C$4,$H352)+N($F353)-N($G353))</f>
        <v/>
      </c>
    </row>
    <row r="354" customFormat="false" ht="15" hidden="false" customHeight="true" outlineLevel="0" collapsed="false">
      <c r="A354" s="16" t="str">
        <f aca="false">IF($B354="","",COUNT($B$8:$B354))</f>
        <v/>
      </c>
      <c r="B354" s="32"/>
      <c r="C354" s="17"/>
      <c r="D354" s="17"/>
      <c r="E354" s="29" t="str">
        <f aca="false">IF($B354="","",IF(N($F354)&gt;0,"Masuk",IF(N($G354)&gt;0,"Keluar","—")))</f>
        <v/>
      </c>
      <c r="F354" s="33"/>
      <c r="G354" s="33"/>
      <c r="H354" s="31" t="str">
        <f aca="false">IF($B354="","",IF($H353="",$C$4,$H353)+N($F354)-N($G354))</f>
        <v/>
      </c>
    </row>
    <row r="355" customFormat="false" ht="15" hidden="false" customHeight="true" outlineLevel="0" collapsed="false">
      <c r="A355" s="16" t="str">
        <f aca="false">IF($B355="","",COUNT($B$8:$B355))</f>
        <v/>
      </c>
      <c r="B355" s="34"/>
      <c r="C355" s="18"/>
      <c r="D355" s="18"/>
      <c r="E355" s="29" t="str">
        <f aca="false">IF($B355="","",IF(N($F355)&gt;0,"Masuk",IF(N($G355)&gt;0,"Keluar","—")))</f>
        <v/>
      </c>
      <c r="F355" s="35"/>
      <c r="G355" s="35"/>
      <c r="H355" s="31" t="str">
        <f aca="false">IF($B355="","",IF($H354="",$C$4,$H354)+N($F355)-N($G355))</f>
        <v/>
      </c>
    </row>
    <row r="356" customFormat="false" ht="15" hidden="false" customHeight="true" outlineLevel="0" collapsed="false">
      <c r="A356" s="16" t="str">
        <f aca="false">IF($B356="","",COUNT($B$8:$B356))</f>
        <v/>
      </c>
      <c r="B356" s="32"/>
      <c r="C356" s="17"/>
      <c r="D356" s="17"/>
      <c r="E356" s="29" t="str">
        <f aca="false">IF($B356="","",IF(N($F356)&gt;0,"Masuk",IF(N($G356)&gt;0,"Keluar","—")))</f>
        <v/>
      </c>
      <c r="F356" s="33"/>
      <c r="G356" s="33"/>
      <c r="H356" s="31" t="str">
        <f aca="false">IF($B356="","",IF($H355="",$C$4,$H355)+N($F356)-N($G356))</f>
        <v/>
      </c>
    </row>
    <row r="357" customFormat="false" ht="15" hidden="false" customHeight="true" outlineLevel="0" collapsed="false">
      <c r="A357" s="16" t="str">
        <f aca="false">IF($B357="","",COUNT($B$8:$B357))</f>
        <v/>
      </c>
      <c r="B357" s="34"/>
      <c r="C357" s="18"/>
      <c r="D357" s="18"/>
      <c r="E357" s="29" t="str">
        <f aca="false">IF($B357="","",IF(N($F357)&gt;0,"Masuk",IF(N($G357)&gt;0,"Keluar","—")))</f>
        <v/>
      </c>
      <c r="F357" s="35"/>
      <c r="G357" s="35"/>
      <c r="H357" s="31" t="str">
        <f aca="false">IF($B357="","",IF($H356="",$C$4,$H356)+N($F357)-N($G357))</f>
        <v/>
      </c>
    </row>
    <row r="358" customFormat="false" ht="15" hidden="false" customHeight="true" outlineLevel="0" collapsed="false">
      <c r="A358" s="16" t="str">
        <f aca="false">IF($B358="","",COUNT($B$8:$B358))</f>
        <v/>
      </c>
      <c r="B358" s="32"/>
      <c r="C358" s="17"/>
      <c r="D358" s="17"/>
      <c r="E358" s="29" t="str">
        <f aca="false">IF($B358="","",IF(N($F358)&gt;0,"Masuk",IF(N($G358)&gt;0,"Keluar","—")))</f>
        <v/>
      </c>
      <c r="F358" s="33"/>
      <c r="G358" s="33"/>
      <c r="H358" s="31" t="str">
        <f aca="false">IF($B358="","",IF($H357="",$C$4,$H357)+N($F358)-N($G358))</f>
        <v/>
      </c>
    </row>
    <row r="359" customFormat="false" ht="15" hidden="false" customHeight="true" outlineLevel="0" collapsed="false">
      <c r="A359" s="16" t="str">
        <f aca="false">IF($B359="","",COUNT($B$8:$B359))</f>
        <v/>
      </c>
      <c r="B359" s="34"/>
      <c r="C359" s="18"/>
      <c r="D359" s="18"/>
      <c r="E359" s="29" t="str">
        <f aca="false">IF($B359="","",IF(N($F359)&gt;0,"Masuk",IF(N($G359)&gt;0,"Keluar","—")))</f>
        <v/>
      </c>
      <c r="F359" s="35"/>
      <c r="G359" s="35"/>
      <c r="H359" s="31" t="str">
        <f aca="false">IF($B359="","",IF($H358="",$C$4,$H358)+N($F359)-N($G359))</f>
        <v/>
      </c>
    </row>
    <row r="360" customFormat="false" ht="15" hidden="false" customHeight="true" outlineLevel="0" collapsed="false">
      <c r="A360" s="16" t="str">
        <f aca="false">IF($B360="","",COUNT($B$8:$B360))</f>
        <v/>
      </c>
      <c r="B360" s="32"/>
      <c r="C360" s="17"/>
      <c r="D360" s="17"/>
      <c r="E360" s="29" t="str">
        <f aca="false">IF($B360="","",IF(N($F360)&gt;0,"Masuk",IF(N($G360)&gt;0,"Keluar","—")))</f>
        <v/>
      </c>
      <c r="F360" s="33"/>
      <c r="G360" s="33"/>
      <c r="H360" s="31" t="str">
        <f aca="false">IF($B360="","",IF($H359="",$C$4,$H359)+N($F360)-N($G360))</f>
        <v/>
      </c>
    </row>
    <row r="361" customFormat="false" ht="15" hidden="false" customHeight="true" outlineLevel="0" collapsed="false">
      <c r="A361" s="16" t="str">
        <f aca="false">IF($B361="","",COUNT($B$8:$B361))</f>
        <v/>
      </c>
      <c r="B361" s="34"/>
      <c r="C361" s="18"/>
      <c r="D361" s="18"/>
      <c r="E361" s="29" t="str">
        <f aca="false">IF($B361="","",IF(N($F361)&gt;0,"Masuk",IF(N($G361)&gt;0,"Keluar","—")))</f>
        <v/>
      </c>
      <c r="F361" s="35"/>
      <c r="G361" s="35"/>
      <c r="H361" s="31" t="str">
        <f aca="false">IF($B361="","",IF($H360="",$C$4,$H360)+N($F361)-N($G361))</f>
        <v/>
      </c>
    </row>
    <row r="362" customFormat="false" ht="15" hidden="false" customHeight="true" outlineLevel="0" collapsed="false">
      <c r="A362" s="16" t="str">
        <f aca="false">IF($B362="","",COUNT($B$8:$B362))</f>
        <v/>
      </c>
      <c r="B362" s="32"/>
      <c r="C362" s="17"/>
      <c r="D362" s="17"/>
      <c r="E362" s="29" t="str">
        <f aca="false">IF($B362="","",IF(N($F362)&gt;0,"Masuk",IF(N($G362)&gt;0,"Keluar","—")))</f>
        <v/>
      </c>
      <c r="F362" s="33"/>
      <c r="G362" s="33"/>
      <c r="H362" s="31" t="str">
        <f aca="false">IF($B362="","",IF($H361="",$C$4,$H361)+N($F362)-N($G362))</f>
        <v/>
      </c>
    </row>
    <row r="363" customFormat="false" ht="15" hidden="false" customHeight="true" outlineLevel="0" collapsed="false">
      <c r="A363" s="16" t="str">
        <f aca="false">IF($B363="","",COUNT($B$8:$B363))</f>
        <v/>
      </c>
      <c r="B363" s="34"/>
      <c r="C363" s="18"/>
      <c r="D363" s="18"/>
      <c r="E363" s="29" t="str">
        <f aca="false">IF($B363="","",IF(N($F363)&gt;0,"Masuk",IF(N($G363)&gt;0,"Keluar","—")))</f>
        <v/>
      </c>
      <c r="F363" s="35"/>
      <c r="G363" s="35"/>
      <c r="H363" s="31" t="str">
        <f aca="false">IF($B363="","",IF($H362="",$C$4,$H362)+N($F363)-N($G363))</f>
        <v/>
      </c>
    </row>
    <row r="364" customFormat="false" ht="15" hidden="false" customHeight="true" outlineLevel="0" collapsed="false">
      <c r="A364" s="16" t="str">
        <f aca="false">IF($B364="","",COUNT($B$8:$B364))</f>
        <v/>
      </c>
      <c r="B364" s="32"/>
      <c r="C364" s="17"/>
      <c r="D364" s="17"/>
      <c r="E364" s="29" t="str">
        <f aca="false">IF($B364="","",IF(N($F364)&gt;0,"Masuk",IF(N($G364)&gt;0,"Keluar","—")))</f>
        <v/>
      </c>
      <c r="F364" s="33"/>
      <c r="G364" s="33"/>
      <c r="H364" s="31" t="str">
        <f aca="false">IF($B364="","",IF($H363="",$C$4,$H363)+N($F364)-N($G364))</f>
        <v/>
      </c>
    </row>
    <row r="365" customFormat="false" ht="15" hidden="false" customHeight="true" outlineLevel="0" collapsed="false">
      <c r="A365" s="16" t="str">
        <f aca="false">IF($B365="","",COUNT($B$8:$B365))</f>
        <v/>
      </c>
      <c r="B365" s="34"/>
      <c r="C365" s="18"/>
      <c r="D365" s="18"/>
      <c r="E365" s="29" t="str">
        <f aca="false">IF($B365="","",IF(N($F365)&gt;0,"Masuk",IF(N($G365)&gt;0,"Keluar","—")))</f>
        <v/>
      </c>
      <c r="F365" s="35"/>
      <c r="G365" s="35"/>
      <c r="H365" s="31" t="str">
        <f aca="false">IF($B365="","",IF($H364="",$C$4,$H364)+N($F365)-N($G365))</f>
        <v/>
      </c>
    </row>
    <row r="366" customFormat="false" ht="15" hidden="false" customHeight="true" outlineLevel="0" collapsed="false">
      <c r="A366" s="16" t="str">
        <f aca="false">IF($B366="","",COUNT($B$8:$B366))</f>
        <v/>
      </c>
      <c r="B366" s="32"/>
      <c r="C366" s="17"/>
      <c r="D366" s="17"/>
      <c r="E366" s="29" t="str">
        <f aca="false">IF($B366="","",IF(N($F366)&gt;0,"Masuk",IF(N($G366)&gt;0,"Keluar","—")))</f>
        <v/>
      </c>
      <c r="F366" s="33"/>
      <c r="G366" s="33"/>
      <c r="H366" s="31" t="str">
        <f aca="false">IF($B366="","",IF($H365="",$C$4,$H365)+N($F366)-N($G366))</f>
        <v/>
      </c>
    </row>
    <row r="367" customFormat="false" ht="15" hidden="false" customHeight="true" outlineLevel="0" collapsed="false">
      <c r="A367" s="16" t="str">
        <f aca="false">IF($B367="","",COUNT($B$8:$B367))</f>
        <v/>
      </c>
      <c r="B367" s="34"/>
      <c r="C367" s="18"/>
      <c r="D367" s="18"/>
      <c r="E367" s="29" t="str">
        <f aca="false">IF($B367="","",IF(N($F367)&gt;0,"Masuk",IF(N($G367)&gt;0,"Keluar","—")))</f>
        <v/>
      </c>
      <c r="F367" s="35"/>
      <c r="G367" s="35"/>
      <c r="H367" s="31" t="str">
        <f aca="false">IF($B367="","",IF($H366="",$C$4,$H366)+N($F367)-N($G367))</f>
        <v/>
      </c>
    </row>
    <row r="368" customFormat="false" ht="15" hidden="false" customHeight="true" outlineLevel="0" collapsed="false">
      <c r="A368" s="16" t="str">
        <f aca="false">IF($B368="","",COUNT($B$8:$B368))</f>
        <v/>
      </c>
      <c r="B368" s="32"/>
      <c r="C368" s="17"/>
      <c r="D368" s="17"/>
      <c r="E368" s="29" t="str">
        <f aca="false">IF($B368="","",IF(N($F368)&gt;0,"Masuk",IF(N($G368)&gt;0,"Keluar","—")))</f>
        <v/>
      </c>
      <c r="F368" s="33"/>
      <c r="G368" s="33"/>
      <c r="H368" s="31" t="str">
        <f aca="false">IF($B368="","",IF($H367="",$C$4,$H367)+N($F368)-N($G368))</f>
        <v/>
      </c>
    </row>
    <row r="369" customFormat="false" ht="15" hidden="false" customHeight="true" outlineLevel="0" collapsed="false">
      <c r="A369" s="16" t="str">
        <f aca="false">IF($B369="","",COUNT($B$8:$B369))</f>
        <v/>
      </c>
      <c r="B369" s="34"/>
      <c r="C369" s="18"/>
      <c r="D369" s="18"/>
      <c r="E369" s="29" t="str">
        <f aca="false">IF($B369="","",IF(N($F369)&gt;0,"Masuk",IF(N($G369)&gt;0,"Keluar","—")))</f>
        <v/>
      </c>
      <c r="F369" s="35"/>
      <c r="G369" s="35"/>
      <c r="H369" s="31" t="str">
        <f aca="false">IF($B369="","",IF($H368="",$C$4,$H368)+N($F369)-N($G369))</f>
        <v/>
      </c>
    </row>
    <row r="370" customFormat="false" ht="15" hidden="false" customHeight="true" outlineLevel="0" collapsed="false">
      <c r="A370" s="16" t="str">
        <f aca="false">IF($B370="","",COUNT($B$8:$B370))</f>
        <v/>
      </c>
      <c r="B370" s="32"/>
      <c r="C370" s="17"/>
      <c r="D370" s="17"/>
      <c r="E370" s="29" t="str">
        <f aca="false">IF($B370="","",IF(N($F370)&gt;0,"Masuk",IF(N($G370)&gt;0,"Keluar","—")))</f>
        <v/>
      </c>
      <c r="F370" s="33"/>
      <c r="G370" s="33"/>
      <c r="H370" s="31" t="str">
        <f aca="false">IF($B370="","",IF($H369="",$C$4,$H369)+N($F370)-N($G370))</f>
        <v/>
      </c>
    </row>
    <row r="371" customFormat="false" ht="15" hidden="false" customHeight="true" outlineLevel="0" collapsed="false">
      <c r="A371" s="16" t="str">
        <f aca="false">IF($B371="","",COUNT($B$8:$B371))</f>
        <v/>
      </c>
      <c r="B371" s="34"/>
      <c r="C371" s="18"/>
      <c r="D371" s="18"/>
      <c r="E371" s="29" t="str">
        <f aca="false">IF($B371="","",IF(N($F371)&gt;0,"Masuk",IF(N($G371)&gt;0,"Keluar","—")))</f>
        <v/>
      </c>
      <c r="F371" s="35"/>
      <c r="G371" s="35"/>
      <c r="H371" s="31" t="str">
        <f aca="false">IF($B371="","",IF($H370="",$C$4,$H370)+N($F371)-N($G371))</f>
        <v/>
      </c>
    </row>
    <row r="372" customFormat="false" ht="15" hidden="false" customHeight="true" outlineLevel="0" collapsed="false">
      <c r="A372" s="16" t="str">
        <f aca="false">IF($B372="","",COUNT($B$8:$B372))</f>
        <v/>
      </c>
      <c r="B372" s="32"/>
      <c r="C372" s="17"/>
      <c r="D372" s="17"/>
      <c r="E372" s="29" t="str">
        <f aca="false">IF($B372="","",IF(N($F372)&gt;0,"Masuk",IF(N($G372)&gt;0,"Keluar","—")))</f>
        <v/>
      </c>
      <c r="F372" s="33"/>
      <c r="G372" s="33"/>
      <c r="H372" s="31" t="str">
        <f aca="false">IF($B372="","",IF($H371="",$C$4,$H371)+N($F372)-N($G372))</f>
        <v/>
      </c>
    </row>
    <row r="373" customFormat="false" ht="15" hidden="false" customHeight="true" outlineLevel="0" collapsed="false">
      <c r="A373" s="16" t="str">
        <f aca="false">IF($B373="","",COUNT($B$8:$B373))</f>
        <v/>
      </c>
      <c r="B373" s="34"/>
      <c r="C373" s="18"/>
      <c r="D373" s="18"/>
      <c r="E373" s="29" t="str">
        <f aca="false">IF($B373="","",IF(N($F373)&gt;0,"Masuk",IF(N($G373)&gt;0,"Keluar","—")))</f>
        <v/>
      </c>
      <c r="F373" s="35"/>
      <c r="G373" s="35"/>
      <c r="H373" s="31" t="str">
        <f aca="false">IF($B373="","",IF($H372="",$C$4,$H372)+N($F373)-N($G373))</f>
        <v/>
      </c>
    </row>
    <row r="374" customFormat="false" ht="15" hidden="false" customHeight="true" outlineLevel="0" collapsed="false">
      <c r="A374" s="16" t="str">
        <f aca="false">IF($B374="","",COUNT($B$8:$B374))</f>
        <v/>
      </c>
      <c r="B374" s="32"/>
      <c r="C374" s="17"/>
      <c r="D374" s="17"/>
      <c r="E374" s="29" t="str">
        <f aca="false">IF($B374="","",IF(N($F374)&gt;0,"Masuk",IF(N($G374)&gt;0,"Keluar","—")))</f>
        <v/>
      </c>
      <c r="F374" s="33"/>
      <c r="G374" s="33"/>
      <c r="H374" s="31" t="str">
        <f aca="false">IF($B374="","",IF($H373="",$C$4,$H373)+N($F374)-N($G374))</f>
        <v/>
      </c>
    </row>
    <row r="375" customFormat="false" ht="15" hidden="false" customHeight="true" outlineLevel="0" collapsed="false">
      <c r="A375" s="16" t="str">
        <f aca="false">IF($B375="","",COUNT($B$8:$B375))</f>
        <v/>
      </c>
      <c r="B375" s="34"/>
      <c r="C375" s="18"/>
      <c r="D375" s="18"/>
      <c r="E375" s="29" t="str">
        <f aca="false">IF($B375="","",IF(N($F375)&gt;0,"Masuk",IF(N($G375)&gt;0,"Keluar","—")))</f>
        <v/>
      </c>
      <c r="F375" s="35"/>
      <c r="G375" s="35"/>
      <c r="H375" s="31" t="str">
        <f aca="false">IF($B375="","",IF($H374="",$C$4,$H374)+N($F375)-N($G375))</f>
        <v/>
      </c>
    </row>
    <row r="376" customFormat="false" ht="15" hidden="false" customHeight="true" outlineLevel="0" collapsed="false">
      <c r="A376" s="16" t="str">
        <f aca="false">IF($B376="","",COUNT($B$8:$B376))</f>
        <v/>
      </c>
      <c r="B376" s="32"/>
      <c r="C376" s="17"/>
      <c r="D376" s="17"/>
      <c r="E376" s="29" t="str">
        <f aca="false">IF($B376="","",IF(N($F376)&gt;0,"Masuk",IF(N($G376)&gt;0,"Keluar","—")))</f>
        <v/>
      </c>
      <c r="F376" s="33"/>
      <c r="G376" s="33"/>
      <c r="H376" s="31" t="str">
        <f aca="false">IF($B376="","",IF($H375="",$C$4,$H375)+N($F376)-N($G376))</f>
        <v/>
      </c>
    </row>
    <row r="377" customFormat="false" ht="15" hidden="false" customHeight="true" outlineLevel="0" collapsed="false">
      <c r="A377" s="16" t="str">
        <f aca="false">IF($B377="","",COUNT($B$8:$B377))</f>
        <v/>
      </c>
      <c r="B377" s="34"/>
      <c r="C377" s="18"/>
      <c r="D377" s="18"/>
      <c r="E377" s="29" t="str">
        <f aca="false">IF($B377="","",IF(N($F377)&gt;0,"Masuk",IF(N($G377)&gt;0,"Keluar","—")))</f>
        <v/>
      </c>
      <c r="F377" s="35"/>
      <c r="G377" s="35"/>
      <c r="H377" s="31" t="str">
        <f aca="false">IF($B377="","",IF($H376="",$C$4,$H376)+N($F377)-N($G377))</f>
        <v/>
      </c>
    </row>
    <row r="378" customFormat="false" ht="15" hidden="false" customHeight="true" outlineLevel="0" collapsed="false">
      <c r="A378" s="16" t="str">
        <f aca="false">IF($B378="","",COUNT($B$8:$B378))</f>
        <v/>
      </c>
      <c r="B378" s="32"/>
      <c r="C378" s="17"/>
      <c r="D378" s="17"/>
      <c r="E378" s="29" t="str">
        <f aca="false">IF($B378="","",IF(N($F378)&gt;0,"Masuk",IF(N($G378)&gt;0,"Keluar","—")))</f>
        <v/>
      </c>
      <c r="F378" s="33"/>
      <c r="G378" s="33"/>
      <c r="H378" s="31" t="str">
        <f aca="false">IF($B378="","",IF($H377="",$C$4,$H377)+N($F378)-N($G378))</f>
        <v/>
      </c>
    </row>
    <row r="379" customFormat="false" ht="15" hidden="false" customHeight="true" outlineLevel="0" collapsed="false">
      <c r="A379" s="16" t="str">
        <f aca="false">IF($B379="","",COUNT($B$8:$B379))</f>
        <v/>
      </c>
      <c r="B379" s="34"/>
      <c r="C379" s="18"/>
      <c r="D379" s="18"/>
      <c r="E379" s="29" t="str">
        <f aca="false">IF($B379="","",IF(N($F379)&gt;0,"Masuk",IF(N($G379)&gt;0,"Keluar","—")))</f>
        <v/>
      </c>
      <c r="F379" s="35"/>
      <c r="G379" s="35"/>
      <c r="H379" s="31" t="str">
        <f aca="false">IF($B379="","",IF($H378="",$C$4,$H378)+N($F379)-N($G379))</f>
        <v/>
      </c>
    </row>
    <row r="380" customFormat="false" ht="15" hidden="false" customHeight="true" outlineLevel="0" collapsed="false">
      <c r="A380" s="16" t="str">
        <f aca="false">IF($B380="","",COUNT($B$8:$B380))</f>
        <v/>
      </c>
      <c r="B380" s="32"/>
      <c r="C380" s="17"/>
      <c r="D380" s="17"/>
      <c r="E380" s="29" t="str">
        <f aca="false">IF($B380="","",IF(N($F380)&gt;0,"Masuk",IF(N($G380)&gt;0,"Keluar","—")))</f>
        <v/>
      </c>
      <c r="F380" s="33"/>
      <c r="G380" s="33"/>
      <c r="H380" s="31" t="str">
        <f aca="false">IF($B380="","",IF($H379="",$C$4,$H379)+N($F380)-N($G380))</f>
        <v/>
      </c>
    </row>
    <row r="381" customFormat="false" ht="15" hidden="false" customHeight="true" outlineLevel="0" collapsed="false">
      <c r="A381" s="16" t="str">
        <f aca="false">IF($B381="","",COUNT($B$8:$B381))</f>
        <v/>
      </c>
      <c r="B381" s="34"/>
      <c r="C381" s="18"/>
      <c r="D381" s="18"/>
      <c r="E381" s="29" t="str">
        <f aca="false">IF($B381="","",IF(N($F381)&gt;0,"Masuk",IF(N($G381)&gt;0,"Keluar","—")))</f>
        <v/>
      </c>
      <c r="F381" s="35"/>
      <c r="G381" s="35"/>
      <c r="H381" s="31" t="str">
        <f aca="false">IF($B381="","",IF($H380="",$C$4,$H380)+N($F381)-N($G381))</f>
        <v/>
      </c>
    </row>
    <row r="382" customFormat="false" ht="15" hidden="false" customHeight="true" outlineLevel="0" collapsed="false">
      <c r="A382" s="16" t="str">
        <f aca="false">IF($B382="","",COUNT($B$8:$B382))</f>
        <v/>
      </c>
      <c r="B382" s="32"/>
      <c r="C382" s="17"/>
      <c r="D382" s="17"/>
      <c r="E382" s="29" t="str">
        <f aca="false">IF($B382="","",IF(N($F382)&gt;0,"Masuk",IF(N($G382)&gt;0,"Keluar","—")))</f>
        <v/>
      </c>
      <c r="F382" s="33"/>
      <c r="G382" s="33"/>
      <c r="H382" s="31" t="str">
        <f aca="false">IF($B382="","",IF($H381="",$C$4,$H381)+N($F382)-N($G382))</f>
        <v/>
      </c>
    </row>
    <row r="383" customFormat="false" ht="15" hidden="false" customHeight="true" outlineLevel="0" collapsed="false">
      <c r="A383" s="16" t="str">
        <f aca="false">IF($B383="","",COUNT($B$8:$B383))</f>
        <v/>
      </c>
      <c r="B383" s="34"/>
      <c r="C383" s="18"/>
      <c r="D383" s="18"/>
      <c r="E383" s="29" t="str">
        <f aca="false">IF($B383="","",IF(N($F383)&gt;0,"Masuk",IF(N($G383)&gt;0,"Keluar","—")))</f>
        <v/>
      </c>
      <c r="F383" s="35"/>
      <c r="G383" s="35"/>
      <c r="H383" s="31" t="str">
        <f aca="false">IF($B383="","",IF($H382="",$C$4,$H382)+N($F383)-N($G383))</f>
        <v/>
      </c>
    </row>
    <row r="384" customFormat="false" ht="15" hidden="false" customHeight="true" outlineLevel="0" collapsed="false">
      <c r="A384" s="16" t="str">
        <f aca="false">IF($B384="","",COUNT($B$8:$B384))</f>
        <v/>
      </c>
      <c r="B384" s="32"/>
      <c r="C384" s="17"/>
      <c r="D384" s="17"/>
      <c r="E384" s="29" t="str">
        <f aca="false">IF($B384="","",IF(N($F384)&gt;0,"Masuk",IF(N($G384)&gt;0,"Keluar","—")))</f>
        <v/>
      </c>
      <c r="F384" s="33"/>
      <c r="G384" s="33"/>
      <c r="H384" s="31" t="str">
        <f aca="false">IF($B384="","",IF($H383="",$C$4,$H383)+N($F384)-N($G384))</f>
        <v/>
      </c>
    </row>
    <row r="385" customFormat="false" ht="15" hidden="false" customHeight="true" outlineLevel="0" collapsed="false">
      <c r="A385" s="16" t="str">
        <f aca="false">IF($B385="","",COUNT($B$8:$B385))</f>
        <v/>
      </c>
      <c r="B385" s="34"/>
      <c r="C385" s="18"/>
      <c r="D385" s="18"/>
      <c r="E385" s="29" t="str">
        <f aca="false">IF($B385="","",IF(N($F385)&gt;0,"Masuk",IF(N($G385)&gt;0,"Keluar","—")))</f>
        <v/>
      </c>
      <c r="F385" s="35"/>
      <c r="G385" s="35"/>
      <c r="H385" s="31" t="str">
        <f aca="false">IF($B385="","",IF($H384="",$C$4,$H384)+N($F385)-N($G385))</f>
        <v/>
      </c>
    </row>
    <row r="386" customFormat="false" ht="15" hidden="false" customHeight="true" outlineLevel="0" collapsed="false">
      <c r="A386" s="16" t="str">
        <f aca="false">IF($B386="","",COUNT($B$8:$B386))</f>
        <v/>
      </c>
      <c r="B386" s="32"/>
      <c r="C386" s="17"/>
      <c r="D386" s="17"/>
      <c r="E386" s="29" t="str">
        <f aca="false">IF($B386="","",IF(N($F386)&gt;0,"Masuk",IF(N($G386)&gt;0,"Keluar","—")))</f>
        <v/>
      </c>
      <c r="F386" s="33"/>
      <c r="G386" s="33"/>
      <c r="H386" s="31" t="str">
        <f aca="false">IF($B386="","",IF($H385="",$C$4,$H385)+N($F386)-N($G386))</f>
        <v/>
      </c>
    </row>
    <row r="387" customFormat="false" ht="15" hidden="false" customHeight="true" outlineLevel="0" collapsed="false">
      <c r="A387" s="16" t="str">
        <f aca="false">IF($B387="","",COUNT($B$8:$B387))</f>
        <v/>
      </c>
      <c r="B387" s="34"/>
      <c r="C387" s="18"/>
      <c r="D387" s="18"/>
      <c r="E387" s="29" t="str">
        <f aca="false">IF($B387="","",IF(N($F387)&gt;0,"Masuk",IF(N($G387)&gt;0,"Keluar","—")))</f>
        <v/>
      </c>
      <c r="F387" s="35"/>
      <c r="G387" s="35"/>
      <c r="H387" s="31" t="str">
        <f aca="false">IF($B387="","",IF($H386="",$C$4,$H386)+N($F387)-N($G387))</f>
        <v/>
      </c>
    </row>
    <row r="388" customFormat="false" ht="15" hidden="false" customHeight="true" outlineLevel="0" collapsed="false">
      <c r="A388" s="16" t="str">
        <f aca="false">IF($B388="","",COUNT($B$8:$B388))</f>
        <v/>
      </c>
      <c r="B388" s="32"/>
      <c r="C388" s="17"/>
      <c r="D388" s="17"/>
      <c r="E388" s="29" t="str">
        <f aca="false">IF($B388="","",IF(N($F388)&gt;0,"Masuk",IF(N($G388)&gt;0,"Keluar","—")))</f>
        <v/>
      </c>
      <c r="F388" s="33"/>
      <c r="G388" s="33"/>
      <c r="H388" s="31" t="str">
        <f aca="false">IF($B388="","",IF($H387="",$C$4,$H387)+N($F388)-N($G388))</f>
        <v/>
      </c>
    </row>
    <row r="389" customFormat="false" ht="15" hidden="false" customHeight="true" outlineLevel="0" collapsed="false">
      <c r="A389" s="16" t="str">
        <f aca="false">IF($B389="","",COUNT($B$8:$B389))</f>
        <v/>
      </c>
      <c r="B389" s="34"/>
      <c r="C389" s="18"/>
      <c r="D389" s="18"/>
      <c r="E389" s="29" t="str">
        <f aca="false">IF($B389="","",IF(N($F389)&gt;0,"Masuk",IF(N($G389)&gt;0,"Keluar","—")))</f>
        <v/>
      </c>
      <c r="F389" s="35"/>
      <c r="G389" s="35"/>
      <c r="H389" s="31" t="str">
        <f aca="false">IF($B389="","",IF($H388="",$C$4,$H388)+N($F389)-N($G389))</f>
        <v/>
      </c>
    </row>
    <row r="390" customFormat="false" ht="15" hidden="false" customHeight="true" outlineLevel="0" collapsed="false">
      <c r="A390" s="16" t="str">
        <f aca="false">IF($B390="","",COUNT($B$8:$B390))</f>
        <v/>
      </c>
      <c r="B390" s="32"/>
      <c r="C390" s="17"/>
      <c r="D390" s="17"/>
      <c r="E390" s="29" t="str">
        <f aca="false">IF($B390="","",IF(N($F390)&gt;0,"Masuk",IF(N($G390)&gt;0,"Keluar","—")))</f>
        <v/>
      </c>
      <c r="F390" s="33"/>
      <c r="G390" s="33"/>
      <c r="H390" s="31" t="str">
        <f aca="false">IF($B390="","",IF($H389="",$C$4,$H389)+N($F390)-N($G390))</f>
        <v/>
      </c>
    </row>
    <row r="391" customFormat="false" ht="15" hidden="false" customHeight="true" outlineLevel="0" collapsed="false">
      <c r="A391" s="16" t="str">
        <f aca="false">IF($B391="","",COUNT($B$8:$B391))</f>
        <v/>
      </c>
      <c r="B391" s="34"/>
      <c r="C391" s="18"/>
      <c r="D391" s="18"/>
      <c r="E391" s="29" t="str">
        <f aca="false">IF($B391="","",IF(N($F391)&gt;0,"Masuk",IF(N($G391)&gt;0,"Keluar","—")))</f>
        <v/>
      </c>
      <c r="F391" s="35"/>
      <c r="G391" s="35"/>
      <c r="H391" s="31" t="str">
        <f aca="false">IF($B391="","",IF($H390="",$C$4,$H390)+N($F391)-N($G391))</f>
        <v/>
      </c>
    </row>
    <row r="392" customFormat="false" ht="15" hidden="false" customHeight="true" outlineLevel="0" collapsed="false">
      <c r="A392" s="16" t="str">
        <f aca="false">IF($B392="","",COUNT($B$8:$B392))</f>
        <v/>
      </c>
      <c r="B392" s="32"/>
      <c r="C392" s="17"/>
      <c r="D392" s="17"/>
      <c r="E392" s="29" t="str">
        <f aca="false">IF($B392="","",IF(N($F392)&gt;0,"Masuk",IF(N($G392)&gt;0,"Keluar","—")))</f>
        <v/>
      </c>
      <c r="F392" s="33"/>
      <c r="G392" s="33"/>
      <c r="H392" s="31" t="str">
        <f aca="false">IF($B392="","",IF($H391="",$C$4,$H391)+N($F392)-N($G392))</f>
        <v/>
      </c>
    </row>
    <row r="393" customFormat="false" ht="15" hidden="false" customHeight="true" outlineLevel="0" collapsed="false">
      <c r="A393" s="16" t="str">
        <f aca="false">IF($B393="","",COUNT($B$8:$B393))</f>
        <v/>
      </c>
      <c r="B393" s="34"/>
      <c r="C393" s="18"/>
      <c r="D393" s="18"/>
      <c r="E393" s="29" t="str">
        <f aca="false">IF($B393="","",IF(N($F393)&gt;0,"Masuk",IF(N($G393)&gt;0,"Keluar","—")))</f>
        <v/>
      </c>
      <c r="F393" s="35"/>
      <c r="G393" s="35"/>
      <c r="H393" s="31" t="str">
        <f aca="false">IF($B393="","",IF($H392="",$C$4,$H392)+N($F393)-N($G393))</f>
        <v/>
      </c>
    </row>
    <row r="394" customFormat="false" ht="15" hidden="false" customHeight="true" outlineLevel="0" collapsed="false">
      <c r="A394" s="16" t="str">
        <f aca="false">IF($B394="","",COUNT($B$8:$B394))</f>
        <v/>
      </c>
      <c r="B394" s="32"/>
      <c r="C394" s="17"/>
      <c r="D394" s="17"/>
      <c r="E394" s="29" t="str">
        <f aca="false">IF($B394="","",IF(N($F394)&gt;0,"Masuk",IF(N($G394)&gt;0,"Keluar","—")))</f>
        <v/>
      </c>
      <c r="F394" s="33"/>
      <c r="G394" s="33"/>
      <c r="H394" s="31" t="str">
        <f aca="false">IF($B394="","",IF($H393="",$C$4,$H393)+N($F394)-N($G394))</f>
        <v/>
      </c>
    </row>
    <row r="395" customFormat="false" ht="15" hidden="false" customHeight="true" outlineLevel="0" collapsed="false">
      <c r="A395" s="16" t="str">
        <f aca="false">IF($B395="","",COUNT($B$8:$B395))</f>
        <v/>
      </c>
      <c r="B395" s="34"/>
      <c r="C395" s="18"/>
      <c r="D395" s="18"/>
      <c r="E395" s="29" t="str">
        <f aca="false">IF($B395="","",IF(N($F395)&gt;0,"Masuk",IF(N($G395)&gt;0,"Keluar","—")))</f>
        <v/>
      </c>
      <c r="F395" s="35"/>
      <c r="G395" s="35"/>
      <c r="H395" s="31" t="str">
        <f aca="false">IF($B395="","",IF($H394="",$C$4,$H394)+N($F395)-N($G395))</f>
        <v/>
      </c>
    </row>
    <row r="396" customFormat="false" ht="15" hidden="false" customHeight="true" outlineLevel="0" collapsed="false">
      <c r="A396" s="16" t="str">
        <f aca="false">IF($B396="","",COUNT($B$8:$B396))</f>
        <v/>
      </c>
      <c r="B396" s="32"/>
      <c r="C396" s="17"/>
      <c r="D396" s="17"/>
      <c r="E396" s="29" t="str">
        <f aca="false">IF($B396="","",IF(N($F396)&gt;0,"Masuk",IF(N($G396)&gt;0,"Keluar","—")))</f>
        <v/>
      </c>
      <c r="F396" s="33"/>
      <c r="G396" s="33"/>
      <c r="H396" s="31" t="str">
        <f aca="false">IF($B396="","",IF($H395="",$C$4,$H395)+N($F396)-N($G396))</f>
        <v/>
      </c>
    </row>
    <row r="397" customFormat="false" ht="15" hidden="false" customHeight="true" outlineLevel="0" collapsed="false">
      <c r="A397" s="16" t="str">
        <f aca="false">IF($B397="","",COUNT($B$8:$B397))</f>
        <v/>
      </c>
      <c r="B397" s="34"/>
      <c r="C397" s="18"/>
      <c r="D397" s="18"/>
      <c r="E397" s="29" t="str">
        <f aca="false">IF($B397="","",IF(N($F397)&gt;0,"Masuk",IF(N($G397)&gt;0,"Keluar","—")))</f>
        <v/>
      </c>
      <c r="F397" s="35"/>
      <c r="G397" s="35"/>
      <c r="H397" s="31" t="str">
        <f aca="false">IF($B397="","",IF($H396="",$C$4,$H396)+N($F397)-N($G397))</f>
        <v/>
      </c>
    </row>
    <row r="398" customFormat="false" ht="15" hidden="false" customHeight="true" outlineLevel="0" collapsed="false">
      <c r="A398" s="16" t="str">
        <f aca="false">IF($B398="","",COUNT($B$8:$B398))</f>
        <v/>
      </c>
      <c r="B398" s="32"/>
      <c r="C398" s="17"/>
      <c r="D398" s="17"/>
      <c r="E398" s="29" t="str">
        <f aca="false">IF($B398="","",IF(N($F398)&gt;0,"Masuk",IF(N($G398)&gt;0,"Keluar","—")))</f>
        <v/>
      </c>
      <c r="F398" s="33"/>
      <c r="G398" s="33"/>
      <c r="H398" s="31" t="str">
        <f aca="false">IF($B398="","",IF($H397="",$C$4,$H397)+N($F398)-N($G398))</f>
        <v/>
      </c>
    </row>
    <row r="399" customFormat="false" ht="15" hidden="false" customHeight="true" outlineLevel="0" collapsed="false">
      <c r="A399" s="16" t="str">
        <f aca="false">IF($B399="","",COUNT($B$8:$B399))</f>
        <v/>
      </c>
      <c r="B399" s="34"/>
      <c r="C399" s="18"/>
      <c r="D399" s="18"/>
      <c r="E399" s="29" t="str">
        <f aca="false">IF($B399="","",IF(N($F399)&gt;0,"Masuk",IF(N($G399)&gt;0,"Keluar","—")))</f>
        <v/>
      </c>
      <c r="F399" s="35"/>
      <c r="G399" s="35"/>
      <c r="H399" s="31" t="str">
        <f aca="false">IF($B399="","",IF($H398="",$C$4,$H398)+N($F399)-N($G399))</f>
        <v/>
      </c>
    </row>
    <row r="400" customFormat="false" ht="15" hidden="false" customHeight="true" outlineLevel="0" collapsed="false">
      <c r="A400" s="16" t="str">
        <f aca="false">IF($B400="","",COUNT($B$8:$B400))</f>
        <v/>
      </c>
      <c r="B400" s="32"/>
      <c r="C400" s="17"/>
      <c r="D400" s="17"/>
      <c r="E400" s="29" t="str">
        <f aca="false">IF($B400="","",IF(N($F400)&gt;0,"Masuk",IF(N($G400)&gt;0,"Keluar","—")))</f>
        <v/>
      </c>
      <c r="F400" s="33"/>
      <c r="G400" s="33"/>
      <c r="H400" s="31" t="str">
        <f aca="false">IF($B400="","",IF($H399="",$C$4,$H399)+N($F400)-N($G400))</f>
        <v/>
      </c>
    </row>
    <row r="401" customFormat="false" ht="15" hidden="false" customHeight="true" outlineLevel="0" collapsed="false">
      <c r="A401" s="16" t="str">
        <f aca="false">IF($B401="","",COUNT($B$8:$B401))</f>
        <v/>
      </c>
      <c r="B401" s="34"/>
      <c r="C401" s="18"/>
      <c r="D401" s="18"/>
      <c r="E401" s="29" t="str">
        <f aca="false">IF($B401="","",IF(N($F401)&gt;0,"Masuk",IF(N($G401)&gt;0,"Keluar","—")))</f>
        <v/>
      </c>
      <c r="F401" s="35"/>
      <c r="G401" s="35"/>
      <c r="H401" s="31" t="str">
        <f aca="false">IF($B401="","",IF($H400="",$C$4,$H400)+N($F401)-N($G401))</f>
        <v/>
      </c>
    </row>
    <row r="402" customFormat="false" ht="15" hidden="false" customHeight="true" outlineLevel="0" collapsed="false">
      <c r="A402" s="16" t="str">
        <f aca="false">IF($B402="","",COUNT($B$8:$B402))</f>
        <v/>
      </c>
      <c r="B402" s="32"/>
      <c r="C402" s="17"/>
      <c r="D402" s="17"/>
      <c r="E402" s="29" t="str">
        <f aca="false">IF($B402="","",IF(N($F402)&gt;0,"Masuk",IF(N($G402)&gt;0,"Keluar","—")))</f>
        <v/>
      </c>
      <c r="F402" s="33"/>
      <c r="G402" s="33"/>
      <c r="H402" s="31" t="str">
        <f aca="false">IF($B402="","",IF($H401="",$C$4,$H401)+N($F402)-N($G402))</f>
        <v/>
      </c>
    </row>
    <row r="403" customFormat="false" ht="15" hidden="false" customHeight="true" outlineLevel="0" collapsed="false">
      <c r="A403" s="16" t="str">
        <f aca="false">IF($B403="","",COUNT($B$8:$B403))</f>
        <v/>
      </c>
      <c r="B403" s="34"/>
      <c r="C403" s="18"/>
      <c r="D403" s="18"/>
      <c r="E403" s="29" t="str">
        <f aca="false">IF($B403="","",IF(N($F403)&gt;0,"Masuk",IF(N($G403)&gt;0,"Keluar","—")))</f>
        <v/>
      </c>
      <c r="F403" s="35"/>
      <c r="G403" s="35"/>
      <c r="H403" s="31" t="str">
        <f aca="false">IF($B403="","",IF($H402="",$C$4,$H402)+N($F403)-N($G403))</f>
        <v/>
      </c>
    </row>
    <row r="404" customFormat="false" ht="15" hidden="false" customHeight="true" outlineLevel="0" collapsed="false">
      <c r="A404" s="16" t="str">
        <f aca="false">IF($B404="","",COUNT($B$8:$B404))</f>
        <v/>
      </c>
      <c r="B404" s="32"/>
      <c r="C404" s="17"/>
      <c r="D404" s="17"/>
      <c r="E404" s="29" t="str">
        <f aca="false">IF($B404="","",IF(N($F404)&gt;0,"Masuk",IF(N($G404)&gt;0,"Keluar","—")))</f>
        <v/>
      </c>
      <c r="F404" s="33"/>
      <c r="G404" s="33"/>
      <c r="H404" s="31" t="str">
        <f aca="false">IF($B404="","",IF($H403="",$C$4,$H403)+N($F404)-N($G404))</f>
        <v/>
      </c>
    </row>
    <row r="405" customFormat="false" ht="15" hidden="false" customHeight="true" outlineLevel="0" collapsed="false">
      <c r="A405" s="16" t="str">
        <f aca="false">IF($B405="","",COUNT($B$8:$B405))</f>
        <v/>
      </c>
      <c r="B405" s="34"/>
      <c r="C405" s="18"/>
      <c r="D405" s="18"/>
      <c r="E405" s="29" t="str">
        <f aca="false">IF($B405="","",IF(N($F405)&gt;0,"Masuk",IF(N($G405)&gt;0,"Keluar","—")))</f>
        <v/>
      </c>
      <c r="F405" s="35"/>
      <c r="G405" s="35"/>
      <c r="H405" s="31" t="str">
        <f aca="false">IF($B405="","",IF($H404="",$C$4,$H404)+N($F405)-N($G405))</f>
        <v/>
      </c>
    </row>
    <row r="406" customFormat="false" ht="15" hidden="false" customHeight="true" outlineLevel="0" collapsed="false">
      <c r="A406" s="16" t="str">
        <f aca="false">IF($B406="","",COUNT($B$8:$B406))</f>
        <v/>
      </c>
      <c r="B406" s="32"/>
      <c r="C406" s="17"/>
      <c r="D406" s="17"/>
      <c r="E406" s="29" t="str">
        <f aca="false">IF($B406="","",IF(N($F406)&gt;0,"Masuk",IF(N($G406)&gt;0,"Keluar","—")))</f>
        <v/>
      </c>
      <c r="F406" s="33"/>
      <c r="G406" s="33"/>
      <c r="H406" s="31" t="str">
        <f aca="false">IF($B406="","",IF($H405="",$C$4,$H405)+N($F406)-N($G406))</f>
        <v/>
      </c>
    </row>
    <row r="407" customFormat="false" ht="15" hidden="false" customHeight="true" outlineLevel="0" collapsed="false">
      <c r="A407" s="16" t="str">
        <f aca="false">IF($B407="","",COUNT($B$8:$B407))</f>
        <v/>
      </c>
      <c r="B407" s="34"/>
      <c r="C407" s="18"/>
      <c r="D407" s="18"/>
      <c r="E407" s="29" t="str">
        <f aca="false">IF($B407="","",IF(N($F407)&gt;0,"Masuk",IF(N($G407)&gt;0,"Keluar","—")))</f>
        <v/>
      </c>
      <c r="F407" s="35"/>
      <c r="G407" s="35"/>
      <c r="H407" s="31" t="str">
        <f aca="false">IF($B407="","",IF($H406="",$C$4,$H406)+N($F407)-N($G407))</f>
        <v/>
      </c>
    </row>
    <row r="408" customFormat="false" ht="15" hidden="false" customHeight="true" outlineLevel="0" collapsed="false">
      <c r="A408" s="16" t="str">
        <f aca="false">IF($B408="","",COUNT($B$8:$B408))</f>
        <v/>
      </c>
      <c r="B408" s="32"/>
      <c r="C408" s="17"/>
      <c r="D408" s="17"/>
      <c r="E408" s="29" t="str">
        <f aca="false">IF($B408="","",IF(N($F408)&gt;0,"Masuk",IF(N($G408)&gt;0,"Keluar","—")))</f>
        <v/>
      </c>
      <c r="F408" s="33"/>
      <c r="G408" s="33"/>
      <c r="H408" s="31" t="str">
        <f aca="false">IF($B408="","",IF($H407="",$C$4,$H407)+N($F408)-N($G408))</f>
        <v/>
      </c>
    </row>
    <row r="409" customFormat="false" ht="15" hidden="false" customHeight="true" outlineLevel="0" collapsed="false">
      <c r="A409" s="16" t="str">
        <f aca="false">IF($B409="","",COUNT($B$8:$B409))</f>
        <v/>
      </c>
      <c r="B409" s="34"/>
      <c r="C409" s="18"/>
      <c r="D409" s="18"/>
      <c r="E409" s="29" t="str">
        <f aca="false">IF($B409="","",IF(N($F409)&gt;0,"Masuk",IF(N($G409)&gt;0,"Keluar","—")))</f>
        <v/>
      </c>
      <c r="F409" s="35"/>
      <c r="G409" s="35"/>
      <c r="H409" s="31" t="str">
        <f aca="false">IF($B409="","",IF($H408="",$C$4,$H408)+N($F409)-N($G409))</f>
        <v/>
      </c>
    </row>
    <row r="410" customFormat="false" ht="15" hidden="false" customHeight="true" outlineLevel="0" collapsed="false">
      <c r="A410" s="16" t="str">
        <f aca="false">IF($B410="","",COUNT($B$8:$B410))</f>
        <v/>
      </c>
      <c r="B410" s="32"/>
      <c r="C410" s="17"/>
      <c r="D410" s="17"/>
      <c r="E410" s="29" t="str">
        <f aca="false">IF($B410="","",IF(N($F410)&gt;0,"Masuk",IF(N($G410)&gt;0,"Keluar","—")))</f>
        <v/>
      </c>
      <c r="F410" s="33"/>
      <c r="G410" s="33"/>
      <c r="H410" s="31" t="str">
        <f aca="false">IF($B410="","",IF($H409="",$C$4,$H409)+N($F410)-N($G410))</f>
        <v/>
      </c>
    </row>
    <row r="411" customFormat="false" ht="15" hidden="false" customHeight="true" outlineLevel="0" collapsed="false">
      <c r="A411" s="16" t="str">
        <f aca="false">IF($B411="","",COUNT($B$8:$B411))</f>
        <v/>
      </c>
      <c r="B411" s="34"/>
      <c r="C411" s="18"/>
      <c r="D411" s="18"/>
      <c r="E411" s="29" t="str">
        <f aca="false">IF($B411="","",IF(N($F411)&gt;0,"Masuk",IF(N($G411)&gt;0,"Keluar","—")))</f>
        <v/>
      </c>
      <c r="F411" s="35"/>
      <c r="G411" s="35"/>
      <c r="H411" s="31" t="str">
        <f aca="false">IF($B411="","",IF($H410="",$C$4,$H410)+N($F411)-N($G411))</f>
        <v/>
      </c>
    </row>
    <row r="412" customFormat="false" ht="15" hidden="false" customHeight="true" outlineLevel="0" collapsed="false">
      <c r="A412" s="16" t="str">
        <f aca="false">IF($B412="","",COUNT($B$8:$B412))</f>
        <v/>
      </c>
      <c r="B412" s="32"/>
      <c r="C412" s="17"/>
      <c r="D412" s="17"/>
      <c r="E412" s="29" t="str">
        <f aca="false">IF($B412="","",IF(N($F412)&gt;0,"Masuk",IF(N($G412)&gt;0,"Keluar","—")))</f>
        <v/>
      </c>
      <c r="F412" s="33"/>
      <c r="G412" s="33"/>
      <c r="H412" s="31" t="str">
        <f aca="false">IF($B412="","",IF($H411="",$C$4,$H411)+N($F412)-N($G412))</f>
        <v/>
      </c>
    </row>
    <row r="413" customFormat="false" ht="15" hidden="false" customHeight="true" outlineLevel="0" collapsed="false">
      <c r="A413" s="16" t="str">
        <f aca="false">IF($B413="","",COUNT($B$8:$B413))</f>
        <v/>
      </c>
      <c r="B413" s="34"/>
      <c r="C413" s="18"/>
      <c r="D413" s="18"/>
      <c r="E413" s="29" t="str">
        <f aca="false">IF($B413="","",IF(N($F413)&gt;0,"Masuk",IF(N($G413)&gt;0,"Keluar","—")))</f>
        <v/>
      </c>
      <c r="F413" s="35"/>
      <c r="G413" s="35"/>
      <c r="H413" s="31" t="str">
        <f aca="false">IF($B413="","",IF($H412="",$C$4,$H412)+N($F413)-N($G413))</f>
        <v/>
      </c>
    </row>
    <row r="414" customFormat="false" ht="15" hidden="false" customHeight="true" outlineLevel="0" collapsed="false">
      <c r="A414" s="16" t="str">
        <f aca="false">IF($B414="","",COUNT($B$8:$B414))</f>
        <v/>
      </c>
      <c r="B414" s="32"/>
      <c r="C414" s="17"/>
      <c r="D414" s="17"/>
      <c r="E414" s="29" t="str">
        <f aca="false">IF($B414="","",IF(N($F414)&gt;0,"Masuk",IF(N($G414)&gt;0,"Keluar","—")))</f>
        <v/>
      </c>
      <c r="F414" s="33"/>
      <c r="G414" s="33"/>
      <c r="H414" s="31" t="str">
        <f aca="false">IF($B414="","",IF($H413="",$C$4,$H413)+N($F414)-N($G414))</f>
        <v/>
      </c>
    </row>
    <row r="415" customFormat="false" ht="15" hidden="false" customHeight="true" outlineLevel="0" collapsed="false">
      <c r="A415" s="16" t="str">
        <f aca="false">IF($B415="","",COUNT($B$8:$B415))</f>
        <v/>
      </c>
      <c r="B415" s="34"/>
      <c r="C415" s="18"/>
      <c r="D415" s="18"/>
      <c r="E415" s="29" t="str">
        <f aca="false">IF($B415="","",IF(N($F415)&gt;0,"Masuk",IF(N($G415)&gt;0,"Keluar","—")))</f>
        <v/>
      </c>
      <c r="F415" s="35"/>
      <c r="G415" s="35"/>
      <c r="H415" s="31" t="str">
        <f aca="false">IF($B415="","",IF($H414="",$C$4,$H414)+N($F415)-N($G415))</f>
        <v/>
      </c>
    </row>
    <row r="416" customFormat="false" ht="15" hidden="false" customHeight="true" outlineLevel="0" collapsed="false">
      <c r="A416" s="16" t="str">
        <f aca="false">IF($B416="","",COUNT($B$8:$B416))</f>
        <v/>
      </c>
      <c r="B416" s="32"/>
      <c r="C416" s="17"/>
      <c r="D416" s="17"/>
      <c r="E416" s="29" t="str">
        <f aca="false">IF($B416="","",IF(N($F416)&gt;0,"Masuk",IF(N($G416)&gt;0,"Keluar","—")))</f>
        <v/>
      </c>
      <c r="F416" s="33"/>
      <c r="G416" s="33"/>
      <c r="H416" s="31" t="str">
        <f aca="false">IF($B416="","",IF($H415="",$C$4,$H415)+N($F416)-N($G416))</f>
        <v/>
      </c>
    </row>
    <row r="417" customFormat="false" ht="15" hidden="false" customHeight="true" outlineLevel="0" collapsed="false">
      <c r="A417" s="16" t="str">
        <f aca="false">IF($B417="","",COUNT($B$8:$B417))</f>
        <v/>
      </c>
      <c r="B417" s="34"/>
      <c r="C417" s="18"/>
      <c r="D417" s="18"/>
      <c r="E417" s="29" t="str">
        <f aca="false">IF($B417="","",IF(N($F417)&gt;0,"Masuk",IF(N($G417)&gt;0,"Keluar","—")))</f>
        <v/>
      </c>
      <c r="F417" s="35"/>
      <c r="G417" s="35"/>
      <c r="H417" s="31" t="str">
        <f aca="false">IF($B417="","",IF($H416="",$C$4,$H416)+N($F417)-N($G417))</f>
        <v/>
      </c>
    </row>
    <row r="418" customFormat="false" ht="15" hidden="false" customHeight="true" outlineLevel="0" collapsed="false">
      <c r="A418" s="16" t="str">
        <f aca="false">IF($B418="","",COUNT($B$8:$B418))</f>
        <v/>
      </c>
      <c r="B418" s="32"/>
      <c r="C418" s="17"/>
      <c r="D418" s="17"/>
      <c r="E418" s="29" t="str">
        <f aca="false">IF($B418="","",IF(N($F418)&gt;0,"Masuk",IF(N($G418)&gt;0,"Keluar","—")))</f>
        <v/>
      </c>
      <c r="F418" s="33"/>
      <c r="G418" s="33"/>
      <c r="H418" s="31" t="str">
        <f aca="false">IF($B418="","",IF($H417="",$C$4,$H417)+N($F418)-N($G418))</f>
        <v/>
      </c>
    </row>
    <row r="419" customFormat="false" ht="15" hidden="false" customHeight="true" outlineLevel="0" collapsed="false">
      <c r="A419" s="16" t="str">
        <f aca="false">IF($B419="","",COUNT($B$8:$B419))</f>
        <v/>
      </c>
      <c r="B419" s="34"/>
      <c r="C419" s="18"/>
      <c r="D419" s="18"/>
      <c r="E419" s="29" t="str">
        <f aca="false">IF($B419="","",IF(N($F419)&gt;0,"Masuk",IF(N($G419)&gt;0,"Keluar","—")))</f>
        <v/>
      </c>
      <c r="F419" s="35"/>
      <c r="G419" s="35"/>
      <c r="H419" s="31" t="str">
        <f aca="false">IF($B419="","",IF($H418="",$C$4,$H418)+N($F419)-N($G419))</f>
        <v/>
      </c>
    </row>
    <row r="420" customFormat="false" ht="15" hidden="false" customHeight="true" outlineLevel="0" collapsed="false">
      <c r="A420" s="16" t="str">
        <f aca="false">IF($B420="","",COUNT($B$8:$B420))</f>
        <v/>
      </c>
      <c r="B420" s="32"/>
      <c r="C420" s="17"/>
      <c r="D420" s="17"/>
      <c r="E420" s="29" t="str">
        <f aca="false">IF($B420="","",IF(N($F420)&gt;0,"Masuk",IF(N($G420)&gt;0,"Keluar","—")))</f>
        <v/>
      </c>
      <c r="F420" s="33"/>
      <c r="G420" s="33"/>
      <c r="H420" s="31" t="str">
        <f aca="false">IF($B420="","",IF($H419="",$C$4,$H419)+N($F420)-N($G420))</f>
        <v/>
      </c>
    </row>
    <row r="421" customFormat="false" ht="15" hidden="false" customHeight="true" outlineLevel="0" collapsed="false">
      <c r="A421" s="16" t="str">
        <f aca="false">IF($B421="","",COUNT($B$8:$B421))</f>
        <v/>
      </c>
      <c r="B421" s="34"/>
      <c r="C421" s="18"/>
      <c r="D421" s="18"/>
      <c r="E421" s="29" t="str">
        <f aca="false">IF($B421="","",IF(N($F421)&gt;0,"Masuk",IF(N($G421)&gt;0,"Keluar","—")))</f>
        <v/>
      </c>
      <c r="F421" s="35"/>
      <c r="G421" s="35"/>
      <c r="H421" s="31" t="str">
        <f aca="false">IF($B421="","",IF($H420="",$C$4,$H420)+N($F421)-N($G421))</f>
        <v/>
      </c>
    </row>
    <row r="422" customFormat="false" ht="15" hidden="false" customHeight="true" outlineLevel="0" collapsed="false">
      <c r="A422" s="16" t="str">
        <f aca="false">IF($B422="","",COUNT($B$8:$B422))</f>
        <v/>
      </c>
      <c r="B422" s="32"/>
      <c r="C422" s="17"/>
      <c r="D422" s="17"/>
      <c r="E422" s="29" t="str">
        <f aca="false">IF($B422="","",IF(N($F422)&gt;0,"Masuk",IF(N($G422)&gt;0,"Keluar","—")))</f>
        <v/>
      </c>
      <c r="F422" s="33"/>
      <c r="G422" s="33"/>
      <c r="H422" s="31" t="str">
        <f aca="false">IF($B422="","",IF($H421="",$C$4,$H421)+N($F422)-N($G422))</f>
        <v/>
      </c>
    </row>
    <row r="423" customFormat="false" ht="15" hidden="false" customHeight="true" outlineLevel="0" collapsed="false">
      <c r="A423" s="16" t="str">
        <f aca="false">IF($B423="","",COUNT($B$8:$B423))</f>
        <v/>
      </c>
      <c r="B423" s="34"/>
      <c r="C423" s="18"/>
      <c r="D423" s="18"/>
      <c r="E423" s="29" t="str">
        <f aca="false">IF($B423="","",IF(N($F423)&gt;0,"Masuk",IF(N($G423)&gt;0,"Keluar","—")))</f>
        <v/>
      </c>
      <c r="F423" s="35"/>
      <c r="G423" s="35"/>
      <c r="H423" s="31" t="str">
        <f aca="false">IF($B423="","",IF($H422="",$C$4,$H422)+N($F423)-N($G423))</f>
        <v/>
      </c>
    </row>
    <row r="424" customFormat="false" ht="15" hidden="false" customHeight="true" outlineLevel="0" collapsed="false">
      <c r="A424" s="16" t="str">
        <f aca="false">IF($B424="","",COUNT($B$8:$B424))</f>
        <v/>
      </c>
      <c r="B424" s="32"/>
      <c r="C424" s="17"/>
      <c r="D424" s="17"/>
      <c r="E424" s="29" t="str">
        <f aca="false">IF($B424="","",IF(N($F424)&gt;0,"Masuk",IF(N($G424)&gt;0,"Keluar","—")))</f>
        <v/>
      </c>
      <c r="F424" s="33"/>
      <c r="G424" s="33"/>
      <c r="H424" s="31" t="str">
        <f aca="false">IF($B424="","",IF($H423="",$C$4,$H423)+N($F424)-N($G424))</f>
        <v/>
      </c>
    </row>
    <row r="425" customFormat="false" ht="15" hidden="false" customHeight="true" outlineLevel="0" collapsed="false">
      <c r="A425" s="16" t="str">
        <f aca="false">IF($B425="","",COUNT($B$8:$B425))</f>
        <v/>
      </c>
      <c r="B425" s="34"/>
      <c r="C425" s="18"/>
      <c r="D425" s="18"/>
      <c r="E425" s="29" t="str">
        <f aca="false">IF($B425="","",IF(N($F425)&gt;0,"Masuk",IF(N($G425)&gt;0,"Keluar","—")))</f>
        <v/>
      </c>
      <c r="F425" s="35"/>
      <c r="G425" s="35"/>
      <c r="H425" s="31" t="str">
        <f aca="false">IF($B425="","",IF($H424="",$C$4,$H424)+N($F425)-N($G425))</f>
        <v/>
      </c>
    </row>
    <row r="426" customFormat="false" ht="15" hidden="false" customHeight="true" outlineLevel="0" collapsed="false">
      <c r="A426" s="16" t="str">
        <f aca="false">IF($B426="","",COUNT($B$8:$B426))</f>
        <v/>
      </c>
      <c r="B426" s="32"/>
      <c r="C426" s="17"/>
      <c r="D426" s="17"/>
      <c r="E426" s="29" t="str">
        <f aca="false">IF($B426="","",IF(N($F426)&gt;0,"Masuk",IF(N($G426)&gt;0,"Keluar","—")))</f>
        <v/>
      </c>
      <c r="F426" s="33"/>
      <c r="G426" s="33"/>
      <c r="H426" s="31" t="str">
        <f aca="false">IF($B426="","",IF($H425="",$C$4,$H425)+N($F426)-N($G426))</f>
        <v/>
      </c>
    </row>
    <row r="427" customFormat="false" ht="15" hidden="false" customHeight="true" outlineLevel="0" collapsed="false">
      <c r="A427" s="16" t="str">
        <f aca="false">IF($B427="","",COUNT($B$8:$B427))</f>
        <v/>
      </c>
      <c r="B427" s="34"/>
      <c r="C427" s="18"/>
      <c r="D427" s="18"/>
      <c r="E427" s="29" t="str">
        <f aca="false">IF($B427="","",IF(N($F427)&gt;0,"Masuk",IF(N($G427)&gt;0,"Keluar","—")))</f>
        <v/>
      </c>
      <c r="F427" s="35"/>
      <c r="G427" s="35"/>
      <c r="H427" s="31" t="str">
        <f aca="false">IF($B427="","",IF($H426="",$C$4,$H426)+N($F427)-N($G427))</f>
        <v/>
      </c>
    </row>
    <row r="428" customFormat="false" ht="15" hidden="false" customHeight="true" outlineLevel="0" collapsed="false">
      <c r="A428" s="16" t="str">
        <f aca="false">IF($B428="","",COUNT($B$8:$B428))</f>
        <v/>
      </c>
      <c r="B428" s="32"/>
      <c r="C428" s="17"/>
      <c r="D428" s="17"/>
      <c r="E428" s="29" t="str">
        <f aca="false">IF($B428="","",IF(N($F428)&gt;0,"Masuk",IF(N($G428)&gt;0,"Keluar","—")))</f>
        <v/>
      </c>
      <c r="F428" s="33"/>
      <c r="G428" s="33"/>
      <c r="H428" s="31" t="str">
        <f aca="false">IF($B428="","",IF($H427="",$C$4,$H427)+N($F428)-N($G428))</f>
        <v/>
      </c>
    </row>
    <row r="429" customFormat="false" ht="15" hidden="false" customHeight="true" outlineLevel="0" collapsed="false">
      <c r="A429" s="16" t="str">
        <f aca="false">IF($B429="","",COUNT($B$8:$B429))</f>
        <v/>
      </c>
      <c r="B429" s="34"/>
      <c r="C429" s="18"/>
      <c r="D429" s="18"/>
      <c r="E429" s="29" t="str">
        <f aca="false">IF($B429="","",IF(N($F429)&gt;0,"Masuk",IF(N($G429)&gt;0,"Keluar","—")))</f>
        <v/>
      </c>
      <c r="F429" s="35"/>
      <c r="G429" s="35"/>
      <c r="H429" s="31" t="str">
        <f aca="false">IF($B429="","",IF($H428="",$C$4,$H428)+N($F429)-N($G429))</f>
        <v/>
      </c>
    </row>
    <row r="430" customFormat="false" ht="15" hidden="false" customHeight="true" outlineLevel="0" collapsed="false">
      <c r="A430" s="16" t="str">
        <f aca="false">IF($B430="","",COUNT($B$8:$B430))</f>
        <v/>
      </c>
      <c r="B430" s="32"/>
      <c r="C430" s="17"/>
      <c r="D430" s="17"/>
      <c r="E430" s="29" t="str">
        <f aca="false">IF($B430="","",IF(N($F430)&gt;0,"Masuk",IF(N($G430)&gt;0,"Keluar","—")))</f>
        <v/>
      </c>
      <c r="F430" s="33"/>
      <c r="G430" s="33"/>
      <c r="H430" s="31" t="str">
        <f aca="false">IF($B430="","",IF($H429="",$C$4,$H429)+N($F430)-N($G430))</f>
        <v/>
      </c>
    </row>
    <row r="431" customFormat="false" ht="15" hidden="false" customHeight="true" outlineLevel="0" collapsed="false">
      <c r="A431" s="16" t="str">
        <f aca="false">IF($B431="","",COUNT($B$8:$B431))</f>
        <v/>
      </c>
      <c r="B431" s="34"/>
      <c r="C431" s="18"/>
      <c r="D431" s="18"/>
      <c r="E431" s="29" t="str">
        <f aca="false">IF($B431="","",IF(N($F431)&gt;0,"Masuk",IF(N($G431)&gt;0,"Keluar","—")))</f>
        <v/>
      </c>
      <c r="F431" s="35"/>
      <c r="G431" s="35"/>
      <c r="H431" s="31" t="str">
        <f aca="false">IF($B431="","",IF($H430="",$C$4,$H430)+N($F431)-N($G431))</f>
        <v/>
      </c>
    </row>
    <row r="432" customFormat="false" ht="15" hidden="false" customHeight="true" outlineLevel="0" collapsed="false">
      <c r="A432" s="16" t="str">
        <f aca="false">IF($B432="","",COUNT($B$8:$B432))</f>
        <v/>
      </c>
      <c r="B432" s="32"/>
      <c r="C432" s="17"/>
      <c r="D432" s="17"/>
      <c r="E432" s="29" t="str">
        <f aca="false">IF($B432="","",IF(N($F432)&gt;0,"Masuk",IF(N($G432)&gt;0,"Keluar","—")))</f>
        <v/>
      </c>
      <c r="F432" s="33"/>
      <c r="G432" s="33"/>
      <c r="H432" s="31" t="str">
        <f aca="false">IF($B432="","",IF($H431="",$C$4,$H431)+N($F432)-N($G432))</f>
        <v/>
      </c>
    </row>
    <row r="433" customFormat="false" ht="15" hidden="false" customHeight="true" outlineLevel="0" collapsed="false">
      <c r="A433" s="16" t="str">
        <f aca="false">IF($B433="","",COUNT($B$8:$B433))</f>
        <v/>
      </c>
      <c r="B433" s="34"/>
      <c r="C433" s="18"/>
      <c r="D433" s="18"/>
      <c r="E433" s="29" t="str">
        <f aca="false">IF($B433="","",IF(N($F433)&gt;0,"Masuk",IF(N($G433)&gt;0,"Keluar","—")))</f>
        <v/>
      </c>
      <c r="F433" s="35"/>
      <c r="G433" s="35"/>
      <c r="H433" s="31" t="str">
        <f aca="false">IF($B433="","",IF($H432="",$C$4,$H432)+N($F433)-N($G433))</f>
        <v/>
      </c>
    </row>
    <row r="434" customFormat="false" ht="15" hidden="false" customHeight="true" outlineLevel="0" collapsed="false">
      <c r="A434" s="16" t="str">
        <f aca="false">IF($B434="","",COUNT($B$8:$B434))</f>
        <v/>
      </c>
      <c r="B434" s="32"/>
      <c r="C434" s="17"/>
      <c r="D434" s="17"/>
      <c r="E434" s="29" t="str">
        <f aca="false">IF($B434="","",IF(N($F434)&gt;0,"Masuk",IF(N($G434)&gt;0,"Keluar","—")))</f>
        <v/>
      </c>
      <c r="F434" s="33"/>
      <c r="G434" s="33"/>
      <c r="H434" s="31" t="str">
        <f aca="false">IF($B434="","",IF($H433="",$C$4,$H433)+N($F434)-N($G434))</f>
        <v/>
      </c>
    </row>
    <row r="435" customFormat="false" ht="15" hidden="false" customHeight="true" outlineLevel="0" collapsed="false">
      <c r="A435" s="16" t="str">
        <f aca="false">IF($B435="","",COUNT($B$8:$B435))</f>
        <v/>
      </c>
      <c r="B435" s="34"/>
      <c r="C435" s="18"/>
      <c r="D435" s="18"/>
      <c r="E435" s="29" t="str">
        <f aca="false">IF($B435="","",IF(N($F435)&gt;0,"Masuk",IF(N($G435)&gt;0,"Keluar","—")))</f>
        <v/>
      </c>
      <c r="F435" s="35"/>
      <c r="G435" s="35"/>
      <c r="H435" s="31" t="str">
        <f aca="false">IF($B435="","",IF($H434="",$C$4,$H434)+N($F435)-N($G435))</f>
        <v/>
      </c>
    </row>
    <row r="436" customFormat="false" ht="15" hidden="false" customHeight="true" outlineLevel="0" collapsed="false">
      <c r="A436" s="16" t="str">
        <f aca="false">IF($B436="","",COUNT($B$8:$B436))</f>
        <v/>
      </c>
      <c r="B436" s="32"/>
      <c r="C436" s="17"/>
      <c r="D436" s="17"/>
      <c r="E436" s="29" t="str">
        <f aca="false">IF($B436="","",IF(N($F436)&gt;0,"Masuk",IF(N($G436)&gt;0,"Keluar","—")))</f>
        <v/>
      </c>
      <c r="F436" s="33"/>
      <c r="G436" s="33"/>
      <c r="H436" s="31" t="str">
        <f aca="false">IF($B436="","",IF($H435="",$C$4,$H435)+N($F436)-N($G436))</f>
        <v/>
      </c>
    </row>
    <row r="437" customFormat="false" ht="15" hidden="false" customHeight="true" outlineLevel="0" collapsed="false">
      <c r="A437" s="16" t="str">
        <f aca="false">IF($B437="","",COUNT($B$8:$B437))</f>
        <v/>
      </c>
      <c r="B437" s="34"/>
      <c r="C437" s="18"/>
      <c r="D437" s="18"/>
      <c r="E437" s="29" t="str">
        <f aca="false">IF($B437="","",IF(N($F437)&gt;0,"Masuk",IF(N($G437)&gt;0,"Keluar","—")))</f>
        <v/>
      </c>
      <c r="F437" s="35"/>
      <c r="G437" s="35"/>
      <c r="H437" s="31" t="str">
        <f aca="false">IF($B437="","",IF($H436="",$C$4,$H436)+N($F437)-N($G437))</f>
        <v/>
      </c>
    </row>
    <row r="438" customFormat="false" ht="15" hidden="false" customHeight="true" outlineLevel="0" collapsed="false">
      <c r="A438" s="16" t="str">
        <f aca="false">IF($B438="","",COUNT($B$8:$B438))</f>
        <v/>
      </c>
      <c r="B438" s="32"/>
      <c r="C438" s="17"/>
      <c r="D438" s="17"/>
      <c r="E438" s="29" t="str">
        <f aca="false">IF($B438="","",IF(N($F438)&gt;0,"Masuk",IF(N($G438)&gt;0,"Keluar","—")))</f>
        <v/>
      </c>
      <c r="F438" s="33"/>
      <c r="G438" s="33"/>
      <c r="H438" s="31" t="str">
        <f aca="false">IF($B438="","",IF($H437="",$C$4,$H437)+N($F438)-N($G438))</f>
        <v/>
      </c>
    </row>
    <row r="439" customFormat="false" ht="15" hidden="false" customHeight="true" outlineLevel="0" collapsed="false">
      <c r="A439" s="16" t="str">
        <f aca="false">IF($B439="","",COUNT($B$8:$B439))</f>
        <v/>
      </c>
      <c r="B439" s="34"/>
      <c r="C439" s="18"/>
      <c r="D439" s="18"/>
      <c r="E439" s="29" t="str">
        <f aca="false">IF($B439="","",IF(N($F439)&gt;0,"Masuk",IF(N($G439)&gt;0,"Keluar","—")))</f>
        <v/>
      </c>
      <c r="F439" s="35"/>
      <c r="G439" s="35"/>
      <c r="H439" s="31" t="str">
        <f aca="false">IF($B439="","",IF($H438="",$C$4,$H438)+N($F439)-N($G439))</f>
        <v/>
      </c>
    </row>
    <row r="440" customFormat="false" ht="15" hidden="false" customHeight="true" outlineLevel="0" collapsed="false">
      <c r="A440" s="16" t="str">
        <f aca="false">IF($B440="","",COUNT($B$8:$B440))</f>
        <v/>
      </c>
      <c r="B440" s="32"/>
      <c r="C440" s="17"/>
      <c r="D440" s="17"/>
      <c r="E440" s="29" t="str">
        <f aca="false">IF($B440="","",IF(N($F440)&gt;0,"Masuk",IF(N($G440)&gt;0,"Keluar","—")))</f>
        <v/>
      </c>
      <c r="F440" s="33"/>
      <c r="G440" s="33"/>
      <c r="H440" s="31" t="str">
        <f aca="false">IF($B440="","",IF($H439="",$C$4,$H439)+N($F440)-N($G440))</f>
        <v/>
      </c>
    </row>
    <row r="441" customFormat="false" ht="15" hidden="false" customHeight="true" outlineLevel="0" collapsed="false">
      <c r="A441" s="16" t="str">
        <f aca="false">IF($B441="","",COUNT($B$8:$B441))</f>
        <v/>
      </c>
      <c r="B441" s="34"/>
      <c r="C441" s="18"/>
      <c r="D441" s="18"/>
      <c r="E441" s="29" t="str">
        <f aca="false">IF($B441="","",IF(N($F441)&gt;0,"Masuk",IF(N($G441)&gt;0,"Keluar","—")))</f>
        <v/>
      </c>
      <c r="F441" s="35"/>
      <c r="G441" s="35"/>
      <c r="H441" s="31" t="str">
        <f aca="false">IF($B441="","",IF($H440="",$C$4,$H440)+N($F441)-N($G441))</f>
        <v/>
      </c>
    </row>
    <row r="442" customFormat="false" ht="15" hidden="false" customHeight="true" outlineLevel="0" collapsed="false">
      <c r="A442" s="16" t="str">
        <f aca="false">IF($B442="","",COUNT($B$8:$B442))</f>
        <v/>
      </c>
      <c r="B442" s="32"/>
      <c r="C442" s="17"/>
      <c r="D442" s="17"/>
      <c r="E442" s="29" t="str">
        <f aca="false">IF($B442="","",IF(N($F442)&gt;0,"Masuk",IF(N($G442)&gt;0,"Keluar","—")))</f>
        <v/>
      </c>
      <c r="F442" s="33"/>
      <c r="G442" s="33"/>
      <c r="H442" s="31" t="str">
        <f aca="false">IF($B442="","",IF($H441="",$C$4,$H441)+N($F442)-N($G442))</f>
        <v/>
      </c>
    </row>
    <row r="443" customFormat="false" ht="15" hidden="false" customHeight="true" outlineLevel="0" collapsed="false">
      <c r="A443" s="16" t="str">
        <f aca="false">IF($B443="","",COUNT($B$8:$B443))</f>
        <v/>
      </c>
      <c r="B443" s="34"/>
      <c r="C443" s="18"/>
      <c r="D443" s="18"/>
      <c r="E443" s="29" t="str">
        <f aca="false">IF($B443="","",IF(N($F443)&gt;0,"Masuk",IF(N($G443)&gt;0,"Keluar","—")))</f>
        <v/>
      </c>
      <c r="F443" s="35"/>
      <c r="G443" s="35"/>
      <c r="H443" s="31" t="str">
        <f aca="false">IF($B443="","",IF($H442="",$C$4,$H442)+N($F443)-N($G443))</f>
        <v/>
      </c>
    </row>
    <row r="444" customFormat="false" ht="15" hidden="false" customHeight="true" outlineLevel="0" collapsed="false">
      <c r="A444" s="16" t="str">
        <f aca="false">IF($B444="","",COUNT($B$8:$B444))</f>
        <v/>
      </c>
      <c r="B444" s="32"/>
      <c r="C444" s="17"/>
      <c r="D444" s="17"/>
      <c r="E444" s="29" t="str">
        <f aca="false">IF($B444="","",IF(N($F444)&gt;0,"Masuk",IF(N($G444)&gt;0,"Keluar","—")))</f>
        <v/>
      </c>
      <c r="F444" s="33"/>
      <c r="G444" s="33"/>
      <c r="H444" s="31" t="str">
        <f aca="false">IF($B444="","",IF($H443="",$C$4,$H443)+N($F444)-N($G444))</f>
        <v/>
      </c>
    </row>
    <row r="445" customFormat="false" ht="15" hidden="false" customHeight="true" outlineLevel="0" collapsed="false">
      <c r="A445" s="16" t="str">
        <f aca="false">IF($B445="","",COUNT($B$8:$B445))</f>
        <v/>
      </c>
      <c r="B445" s="34"/>
      <c r="C445" s="18"/>
      <c r="D445" s="18"/>
      <c r="E445" s="29" t="str">
        <f aca="false">IF($B445="","",IF(N($F445)&gt;0,"Masuk",IF(N($G445)&gt;0,"Keluar","—")))</f>
        <v/>
      </c>
      <c r="F445" s="35"/>
      <c r="G445" s="35"/>
      <c r="H445" s="31" t="str">
        <f aca="false">IF($B445="","",IF($H444="",$C$4,$H444)+N($F445)-N($G445))</f>
        <v/>
      </c>
    </row>
    <row r="446" customFormat="false" ht="15" hidden="false" customHeight="true" outlineLevel="0" collapsed="false">
      <c r="A446" s="16" t="str">
        <f aca="false">IF($B446="","",COUNT($B$8:$B446))</f>
        <v/>
      </c>
      <c r="B446" s="32"/>
      <c r="C446" s="17"/>
      <c r="D446" s="17"/>
      <c r="E446" s="29" t="str">
        <f aca="false">IF($B446="","",IF(N($F446)&gt;0,"Masuk",IF(N($G446)&gt;0,"Keluar","—")))</f>
        <v/>
      </c>
      <c r="F446" s="33"/>
      <c r="G446" s="33"/>
      <c r="H446" s="31" t="str">
        <f aca="false">IF($B446="","",IF($H445="",$C$4,$H445)+N($F446)-N($G446))</f>
        <v/>
      </c>
    </row>
    <row r="447" customFormat="false" ht="15" hidden="false" customHeight="true" outlineLevel="0" collapsed="false">
      <c r="A447" s="16" t="str">
        <f aca="false">IF($B447="","",COUNT($B$8:$B447))</f>
        <v/>
      </c>
      <c r="B447" s="34"/>
      <c r="C447" s="18"/>
      <c r="D447" s="18"/>
      <c r="E447" s="29" t="str">
        <f aca="false">IF($B447="","",IF(N($F447)&gt;0,"Masuk",IF(N($G447)&gt;0,"Keluar","—")))</f>
        <v/>
      </c>
      <c r="F447" s="35"/>
      <c r="G447" s="35"/>
      <c r="H447" s="31" t="str">
        <f aca="false">IF($B447="","",IF($H446="",$C$4,$H446)+N($F447)-N($G447))</f>
        <v/>
      </c>
    </row>
    <row r="448" customFormat="false" ht="15" hidden="false" customHeight="true" outlineLevel="0" collapsed="false">
      <c r="A448" s="16" t="str">
        <f aca="false">IF($B448="","",COUNT($B$8:$B448))</f>
        <v/>
      </c>
      <c r="B448" s="32"/>
      <c r="C448" s="17"/>
      <c r="D448" s="17"/>
      <c r="E448" s="29" t="str">
        <f aca="false">IF($B448="","",IF(N($F448)&gt;0,"Masuk",IF(N($G448)&gt;0,"Keluar","—")))</f>
        <v/>
      </c>
      <c r="F448" s="33"/>
      <c r="G448" s="33"/>
      <c r="H448" s="31" t="str">
        <f aca="false">IF($B448="","",IF($H447="",$C$4,$H447)+N($F448)-N($G448))</f>
        <v/>
      </c>
    </row>
    <row r="449" customFormat="false" ht="15" hidden="false" customHeight="true" outlineLevel="0" collapsed="false">
      <c r="A449" s="16" t="str">
        <f aca="false">IF($B449="","",COUNT($B$8:$B449))</f>
        <v/>
      </c>
      <c r="B449" s="34"/>
      <c r="C449" s="18"/>
      <c r="D449" s="18"/>
      <c r="E449" s="29" t="str">
        <f aca="false">IF($B449="","",IF(N($F449)&gt;0,"Masuk",IF(N($G449)&gt;0,"Keluar","—")))</f>
        <v/>
      </c>
      <c r="F449" s="35"/>
      <c r="G449" s="35"/>
      <c r="H449" s="31" t="str">
        <f aca="false">IF($B449="","",IF($H448="",$C$4,$H448)+N($F449)-N($G449))</f>
        <v/>
      </c>
    </row>
    <row r="450" customFormat="false" ht="15" hidden="false" customHeight="true" outlineLevel="0" collapsed="false">
      <c r="A450" s="16" t="str">
        <f aca="false">IF($B450="","",COUNT($B$8:$B450))</f>
        <v/>
      </c>
      <c r="B450" s="32"/>
      <c r="C450" s="17"/>
      <c r="D450" s="17"/>
      <c r="E450" s="29" t="str">
        <f aca="false">IF($B450="","",IF(N($F450)&gt;0,"Masuk",IF(N($G450)&gt;0,"Keluar","—")))</f>
        <v/>
      </c>
      <c r="F450" s="33"/>
      <c r="G450" s="33"/>
      <c r="H450" s="31" t="str">
        <f aca="false">IF($B450="","",IF($H449="",$C$4,$H449)+N($F450)-N($G450))</f>
        <v/>
      </c>
    </row>
    <row r="451" customFormat="false" ht="15" hidden="false" customHeight="true" outlineLevel="0" collapsed="false">
      <c r="A451" s="16" t="str">
        <f aca="false">IF($B451="","",COUNT($B$8:$B451))</f>
        <v/>
      </c>
      <c r="B451" s="34"/>
      <c r="C451" s="18"/>
      <c r="D451" s="18"/>
      <c r="E451" s="29" t="str">
        <f aca="false">IF($B451="","",IF(N($F451)&gt;0,"Masuk",IF(N($G451)&gt;0,"Keluar","—")))</f>
        <v/>
      </c>
      <c r="F451" s="35"/>
      <c r="G451" s="35"/>
      <c r="H451" s="31" t="str">
        <f aca="false">IF($B451="","",IF($H450="",$C$4,$H450)+N($F451)-N($G451))</f>
        <v/>
      </c>
    </row>
    <row r="452" customFormat="false" ht="15" hidden="false" customHeight="true" outlineLevel="0" collapsed="false">
      <c r="A452" s="16" t="str">
        <f aca="false">IF($B452="","",COUNT($B$8:$B452))</f>
        <v/>
      </c>
      <c r="B452" s="32"/>
      <c r="C452" s="17"/>
      <c r="D452" s="17"/>
      <c r="E452" s="29" t="str">
        <f aca="false">IF($B452="","",IF(N($F452)&gt;0,"Masuk",IF(N($G452)&gt;0,"Keluar","—")))</f>
        <v/>
      </c>
      <c r="F452" s="33"/>
      <c r="G452" s="33"/>
      <c r="H452" s="31" t="str">
        <f aca="false">IF($B452="","",IF($H451="",$C$4,$H451)+N($F452)-N($G452))</f>
        <v/>
      </c>
    </row>
    <row r="453" customFormat="false" ht="15" hidden="false" customHeight="true" outlineLevel="0" collapsed="false">
      <c r="A453" s="16" t="str">
        <f aca="false">IF($B453="","",COUNT($B$8:$B453))</f>
        <v/>
      </c>
      <c r="B453" s="34"/>
      <c r="C453" s="18"/>
      <c r="D453" s="18"/>
      <c r="E453" s="29" t="str">
        <f aca="false">IF($B453="","",IF(N($F453)&gt;0,"Masuk",IF(N($G453)&gt;0,"Keluar","—")))</f>
        <v/>
      </c>
      <c r="F453" s="35"/>
      <c r="G453" s="35"/>
      <c r="H453" s="31" t="str">
        <f aca="false">IF($B453="","",IF($H452="",$C$4,$H452)+N($F453)-N($G453))</f>
        <v/>
      </c>
    </row>
    <row r="454" customFormat="false" ht="15" hidden="false" customHeight="true" outlineLevel="0" collapsed="false">
      <c r="A454" s="16" t="str">
        <f aca="false">IF($B454="","",COUNT($B$8:$B454))</f>
        <v/>
      </c>
      <c r="B454" s="32"/>
      <c r="C454" s="17"/>
      <c r="D454" s="17"/>
      <c r="E454" s="29" t="str">
        <f aca="false">IF($B454="","",IF(N($F454)&gt;0,"Masuk",IF(N($G454)&gt;0,"Keluar","—")))</f>
        <v/>
      </c>
      <c r="F454" s="33"/>
      <c r="G454" s="33"/>
      <c r="H454" s="31" t="str">
        <f aca="false">IF($B454="","",IF($H453="",$C$4,$H453)+N($F454)-N($G454))</f>
        <v/>
      </c>
    </row>
    <row r="455" customFormat="false" ht="15" hidden="false" customHeight="true" outlineLevel="0" collapsed="false">
      <c r="A455" s="16" t="str">
        <f aca="false">IF($B455="","",COUNT($B$8:$B455))</f>
        <v/>
      </c>
      <c r="B455" s="34"/>
      <c r="C455" s="18"/>
      <c r="D455" s="18"/>
      <c r="E455" s="29" t="str">
        <f aca="false">IF($B455="","",IF(N($F455)&gt;0,"Masuk",IF(N($G455)&gt;0,"Keluar","—")))</f>
        <v/>
      </c>
      <c r="F455" s="35"/>
      <c r="G455" s="35"/>
      <c r="H455" s="31" t="str">
        <f aca="false">IF($B455="","",IF($H454="",$C$4,$H454)+N($F455)-N($G455))</f>
        <v/>
      </c>
    </row>
    <row r="456" customFormat="false" ht="15" hidden="false" customHeight="true" outlineLevel="0" collapsed="false">
      <c r="A456" s="16" t="str">
        <f aca="false">IF($B456="","",COUNT($B$8:$B456))</f>
        <v/>
      </c>
      <c r="B456" s="32"/>
      <c r="C456" s="17"/>
      <c r="D456" s="17"/>
      <c r="E456" s="29" t="str">
        <f aca="false">IF($B456="","",IF(N($F456)&gt;0,"Masuk",IF(N($G456)&gt;0,"Keluar","—")))</f>
        <v/>
      </c>
      <c r="F456" s="33"/>
      <c r="G456" s="33"/>
      <c r="H456" s="31" t="str">
        <f aca="false">IF($B456="","",IF($H455="",$C$4,$H455)+N($F456)-N($G456))</f>
        <v/>
      </c>
    </row>
    <row r="457" customFormat="false" ht="15" hidden="false" customHeight="true" outlineLevel="0" collapsed="false">
      <c r="A457" s="16" t="str">
        <f aca="false">IF($B457="","",COUNT($B$8:$B457))</f>
        <v/>
      </c>
      <c r="B457" s="34"/>
      <c r="C457" s="18"/>
      <c r="D457" s="18"/>
      <c r="E457" s="29" t="str">
        <f aca="false">IF($B457="","",IF(N($F457)&gt;0,"Masuk",IF(N($G457)&gt;0,"Keluar","—")))</f>
        <v/>
      </c>
      <c r="F457" s="35"/>
      <c r="G457" s="35"/>
      <c r="H457" s="31" t="str">
        <f aca="false">IF($B457="","",IF($H456="",$C$4,$H456)+N($F457)-N($G457))</f>
        <v/>
      </c>
    </row>
    <row r="458" customFormat="false" ht="15" hidden="false" customHeight="true" outlineLevel="0" collapsed="false">
      <c r="A458" s="16" t="str">
        <f aca="false">IF($B458="","",COUNT($B$8:$B458))</f>
        <v/>
      </c>
      <c r="B458" s="32"/>
      <c r="C458" s="17"/>
      <c r="D458" s="17"/>
      <c r="E458" s="29" t="str">
        <f aca="false">IF($B458="","",IF(N($F458)&gt;0,"Masuk",IF(N($G458)&gt;0,"Keluar","—")))</f>
        <v/>
      </c>
      <c r="F458" s="33"/>
      <c r="G458" s="33"/>
      <c r="H458" s="31" t="str">
        <f aca="false">IF($B458="","",IF($H457="",$C$4,$H457)+N($F458)-N($G458))</f>
        <v/>
      </c>
    </row>
    <row r="459" customFormat="false" ht="15" hidden="false" customHeight="true" outlineLevel="0" collapsed="false">
      <c r="A459" s="16" t="str">
        <f aca="false">IF($B459="","",COUNT($B$8:$B459))</f>
        <v/>
      </c>
      <c r="B459" s="34"/>
      <c r="C459" s="18"/>
      <c r="D459" s="18"/>
      <c r="E459" s="29" t="str">
        <f aca="false">IF($B459="","",IF(N($F459)&gt;0,"Masuk",IF(N($G459)&gt;0,"Keluar","—")))</f>
        <v/>
      </c>
      <c r="F459" s="35"/>
      <c r="G459" s="35"/>
      <c r="H459" s="31" t="str">
        <f aca="false">IF($B459="","",IF($H458="",$C$4,$H458)+N($F459)-N($G459))</f>
        <v/>
      </c>
    </row>
    <row r="460" customFormat="false" ht="15" hidden="false" customHeight="true" outlineLevel="0" collapsed="false">
      <c r="A460" s="16" t="str">
        <f aca="false">IF($B460="","",COUNT($B$8:$B460))</f>
        <v/>
      </c>
      <c r="B460" s="32"/>
      <c r="C460" s="17"/>
      <c r="D460" s="17"/>
      <c r="E460" s="29" t="str">
        <f aca="false">IF($B460="","",IF(N($F460)&gt;0,"Masuk",IF(N($G460)&gt;0,"Keluar","—")))</f>
        <v/>
      </c>
      <c r="F460" s="33"/>
      <c r="G460" s="33"/>
      <c r="H460" s="31" t="str">
        <f aca="false">IF($B460="","",IF($H459="",$C$4,$H459)+N($F460)-N($G460))</f>
        <v/>
      </c>
    </row>
    <row r="461" customFormat="false" ht="15" hidden="false" customHeight="true" outlineLevel="0" collapsed="false">
      <c r="A461" s="16" t="str">
        <f aca="false">IF($B461="","",COUNT($B$8:$B461))</f>
        <v/>
      </c>
      <c r="B461" s="34"/>
      <c r="C461" s="18"/>
      <c r="D461" s="18"/>
      <c r="E461" s="29" t="str">
        <f aca="false">IF($B461="","",IF(N($F461)&gt;0,"Masuk",IF(N($G461)&gt;0,"Keluar","—")))</f>
        <v/>
      </c>
      <c r="F461" s="35"/>
      <c r="G461" s="35"/>
      <c r="H461" s="31" t="str">
        <f aca="false">IF($B461="","",IF($H460="",$C$4,$H460)+N($F461)-N($G461))</f>
        <v/>
      </c>
    </row>
    <row r="462" customFormat="false" ht="15" hidden="false" customHeight="true" outlineLevel="0" collapsed="false">
      <c r="A462" s="16" t="str">
        <f aca="false">IF($B462="","",COUNT($B$8:$B462))</f>
        <v/>
      </c>
      <c r="B462" s="32"/>
      <c r="C462" s="17"/>
      <c r="D462" s="17"/>
      <c r="E462" s="29" t="str">
        <f aca="false">IF($B462="","",IF(N($F462)&gt;0,"Masuk",IF(N($G462)&gt;0,"Keluar","—")))</f>
        <v/>
      </c>
      <c r="F462" s="33"/>
      <c r="G462" s="33"/>
      <c r="H462" s="31" t="str">
        <f aca="false">IF($B462="","",IF($H461="",$C$4,$H461)+N($F462)-N($G462))</f>
        <v/>
      </c>
    </row>
    <row r="463" customFormat="false" ht="15" hidden="false" customHeight="true" outlineLevel="0" collapsed="false">
      <c r="A463" s="16" t="str">
        <f aca="false">IF($B463="","",COUNT($B$8:$B463))</f>
        <v/>
      </c>
      <c r="B463" s="34"/>
      <c r="C463" s="18"/>
      <c r="D463" s="18"/>
      <c r="E463" s="29" t="str">
        <f aca="false">IF($B463="","",IF(N($F463)&gt;0,"Masuk",IF(N($G463)&gt;0,"Keluar","—")))</f>
        <v/>
      </c>
      <c r="F463" s="35"/>
      <c r="G463" s="35"/>
      <c r="H463" s="31" t="str">
        <f aca="false">IF($B463="","",IF($H462="",$C$4,$H462)+N($F463)-N($G463))</f>
        <v/>
      </c>
    </row>
    <row r="464" customFormat="false" ht="15" hidden="false" customHeight="true" outlineLevel="0" collapsed="false">
      <c r="A464" s="16" t="str">
        <f aca="false">IF($B464="","",COUNT($B$8:$B464))</f>
        <v/>
      </c>
      <c r="B464" s="32"/>
      <c r="C464" s="17"/>
      <c r="D464" s="17"/>
      <c r="E464" s="29" t="str">
        <f aca="false">IF($B464="","",IF(N($F464)&gt;0,"Masuk",IF(N($G464)&gt;0,"Keluar","—")))</f>
        <v/>
      </c>
      <c r="F464" s="33"/>
      <c r="G464" s="33"/>
      <c r="H464" s="31" t="str">
        <f aca="false">IF($B464="","",IF($H463="",$C$4,$H463)+N($F464)-N($G464))</f>
        <v/>
      </c>
    </row>
    <row r="465" customFormat="false" ht="15" hidden="false" customHeight="true" outlineLevel="0" collapsed="false">
      <c r="A465" s="16" t="str">
        <f aca="false">IF($B465="","",COUNT($B$8:$B465))</f>
        <v/>
      </c>
      <c r="B465" s="34"/>
      <c r="C465" s="18"/>
      <c r="D465" s="18"/>
      <c r="E465" s="29" t="str">
        <f aca="false">IF($B465="","",IF(N($F465)&gt;0,"Masuk",IF(N($G465)&gt;0,"Keluar","—")))</f>
        <v/>
      </c>
      <c r="F465" s="35"/>
      <c r="G465" s="35"/>
      <c r="H465" s="31" t="str">
        <f aca="false">IF($B465="","",IF($H464="",$C$4,$H464)+N($F465)-N($G465))</f>
        <v/>
      </c>
    </row>
    <row r="466" customFormat="false" ht="15" hidden="false" customHeight="true" outlineLevel="0" collapsed="false">
      <c r="A466" s="16" t="str">
        <f aca="false">IF($B466="","",COUNT($B$8:$B466))</f>
        <v/>
      </c>
      <c r="B466" s="32"/>
      <c r="C466" s="17"/>
      <c r="D466" s="17"/>
      <c r="E466" s="29" t="str">
        <f aca="false">IF($B466="","",IF(N($F466)&gt;0,"Masuk",IF(N($G466)&gt;0,"Keluar","—")))</f>
        <v/>
      </c>
      <c r="F466" s="33"/>
      <c r="G466" s="33"/>
      <c r="H466" s="31" t="str">
        <f aca="false">IF($B466="","",IF($H465="",$C$4,$H465)+N($F466)-N($G466))</f>
        <v/>
      </c>
    </row>
    <row r="467" customFormat="false" ht="15" hidden="false" customHeight="true" outlineLevel="0" collapsed="false">
      <c r="A467" s="16" t="str">
        <f aca="false">IF($B467="","",COUNT($B$8:$B467))</f>
        <v/>
      </c>
      <c r="B467" s="34"/>
      <c r="C467" s="18"/>
      <c r="D467" s="18"/>
      <c r="E467" s="29" t="str">
        <f aca="false">IF($B467="","",IF(N($F467)&gt;0,"Masuk",IF(N($G467)&gt;0,"Keluar","—")))</f>
        <v/>
      </c>
      <c r="F467" s="35"/>
      <c r="G467" s="35"/>
      <c r="H467" s="31" t="str">
        <f aca="false">IF($B467="","",IF($H466="",$C$4,$H466)+N($F467)-N($G467))</f>
        <v/>
      </c>
    </row>
    <row r="468" customFormat="false" ht="15" hidden="false" customHeight="true" outlineLevel="0" collapsed="false">
      <c r="A468" s="16" t="str">
        <f aca="false">IF($B468="","",COUNT($B$8:$B468))</f>
        <v/>
      </c>
      <c r="B468" s="32"/>
      <c r="C468" s="17"/>
      <c r="D468" s="17"/>
      <c r="E468" s="29" t="str">
        <f aca="false">IF($B468="","",IF(N($F468)&gt;0,"Masuk",IF(N($G468)&gt;0,"Keluar","—")))</f>
        <v/>
      </c>
      <c r="F468" s="33"/>
      <c r="G468" s="33"/>
      <c r="H468" s="31" t="str">
        <f aca="false">IF($B468="","",IF($H467="",$C$4,$H467)+N($F468)-N($G468))</f>
        <v/>
      </c>
    </row>
    <row r="469" customFormat="false" ht="15" hidden="false" customHeight="true" outlineLevel="0" collapsed="false">
      <c r="A469" s="16" t="str">
        <f aca="false">IF($B469="","",COUNT($B$8:$B469))</f>
        <v/>
      </c>
      <c r="B469" s="34"/>
      <c r="C469" s="18"/>
      <c r="D469" s="18"/>
      <c r="E469" s="29" t="str">
        <f aca="false">IF($B469="","",IF(N($F469)&gt;0,"Masuk",IF(N($G469)&gt;0,"Keluar","—")))</f>
        <v/>
      </c>
      <c r="F469" s="35"/>
      <c r="G469" s="35"/>
      <c r="H469" s="31" t="str">
        <f aca="false">IF($B469="","",IF($H468="",$C$4,$H468)+N($F469)-N($G469))</f>
        <v/>
      </c>
    </row>
    <row r="470" customFormat="false" ht="15" hidden="false" customHeight="true" outlineLevel="0" collapsed="false">
      <c r="A470" s="16" t="str">
        <f aca="false">IF($B470="","",COUNT($B$8:$B470))</f>
        <v/>
      </c>
      <c r="B470" s="32"/>
      <c r="C470" s="17"/>
      <c r="D470" s="17"/>
      <c r="E470" s="29" t="str">
        <f aca="false">IF($B470="","",IF(N($F470)&gt;0,"Masuk",IF(N($G470)&gt;0,"Keluar","—")))</f>
        <v/>
      </c>
      <c r="F470" s="33"/>
      <c r="G470" s="33"/>
      <c r="H470" s="31" t="str">
        <f aca="false">IF($B470="","",IF($H469="",$C$4,$H469)+N($F470)-N($G470))</f>
        <v/>
      </c>
    </row>
    <row r="471" customFormat="false" ht="15" hidden="false" customHeight="true" outlineLevel="0" collapsed="false">
      <c r="A471" s="16" t="str">
        <f aca="false">IF($B471="","",COUNT($B$8:$B471))</f>
        <v/>
      </c>
      <c r="B471" s="34"/>
      <c r="C471" s="18"/>
      <c r="D471" s="18"/>
      <c r="E471" s="29" t="str">
        <f aca="false">IF($B471="","",IF(N($F471)&gt;0,"Masuk",IF(N($G471)&gt;0,"Keluar","—")))</f>
        <v/>
      </c>
      <c r="F471" s="35"/>
      <c r="G471" s="35"/>
      <c r="H471" s="31" t="str">
        <f aca="false">IF($B471="","",IF($H470="",$C$4,$H470)+N($F471)-N($G471))</f>
        <v/>
      </c>
    </row>
    <row r="472" customFormat="false" ht="15" hidden="false" customHeight="true" outlineLevel="0" collapsed="false">
      <c r="A472" s="16" t="str">
        <f aca="false">IF($B472="","",COUNT($B$8:$B472))</f>
        <v/>
      </c>
      <c r="B472" s="32"/>
      <c r="C472" s="17"/>
      <c r="D472" s="17"/>
      <c r="E472" s="29" t="str">
        <f aca="false">IF($B472="","",IF(N($F472)&gt;0,"Masuk",IF(N($G472)&gt;0,"Keluar","—")))</f>
        <v/>
      </c>
      <c r="F472" s="33"/>
      <c r="G472" s="33"/>
      <c r="H472" s="31" t="str">
        <f aca="false">IF($B472="","",IF($H471="",$C$4,$H471)+N($F472)-N($G472))</f>
        <v/>
      </c>
    </row>
    <row r="473" customFormat="false" ht="15" hidden="false" customHeight="true" outlineLevel="0" collapsed="false">
      <c r="A473" s="16" t="str">
        <f aca="false">IF($B473="","",COUNT($B$8:$B473))</f>
        <v/>
      </c>
      <c r="B473" s="34"/>
      <c r="C473" s="18"/>
      <c r="D473" s="18"/>
      <c r="E473" s="29" t="str">
        <f aca="false">IF($B473="","",IF(N($F473)&gt;0,"Masuk",IF(N($G473)&gt;0,"Keluar","—")))</f>
        <v/>
      </c>
      <c r="F473" s="35"/>
      <c r="G473" s="35"/>
      <c r="H473" s="31" t="str">
        <f aca="false">IF($B473="","",IF($H472="",$C$4,$H472)+N($F473)-N($G473))</f>
        <v/>
      </c>
    </row>
    <row r="474" customFormat="false" ht="15" hidden="false" customHeight="true" outlineLevel="0" collapsed="false">
      <c r="A474" s="16" t="str">
        <f aca="false">IF($B474="","",COUNT($B$8:$B474))</f>
        <v/>
      </c>
      <c r="B474" s="32"/>
      <c r="C474" s="17"/>
      <c r="D474" s="17"/>
      <c r="E474" s="29" t="str">
        <f aca="false">IF($B474="","",IF(N($F474)&gt;0,"Masuk",IF(N($G474)&gt;0,"Keluar","—")))</f>
        <v/>
      </c>
      <c r="F474" s="33"/>
      <c r="G474" s="33"/>
      <c r="H474" s="31" t="str">
        <f aca="false">IF($B474="","",IF($H473="",$C$4,$H473)+N($F474)-N($G474))</f>
        <v/>
      </c>
    </row>
    <row r="475" customFormat="false" ht="15" hidden="false" customHeight="true" outlineLevel="0" collapsed="false">
      <c r="A475" s="16" t="str">
        <f aca="false">IF($B475="","",COUNT($B$8:$B475))</f>
        <v/>
      </c>
      <c r="B475" s="34"/>
      <c r="C475" s="18"/>
      <c r="D475" s="18"/>
      <c r="E475" s="29" t="str">
        <f aca="false">IF($B475="","",IF(N($F475)&gt;0,"Masuk",IF(N($G475)&gt;0,"Keluar","—")))</f>
        <v/>
      </c>
      <c r="F475" s="35"/>
      <c r="G475" s="35"/>
      <c r="H475" s="31" t="str">
        <f aca="false">IF($B475="","",IF($H474="",$C$4,$H474)+N($F475)-N($G475))</f>
        <v/>
      </c>
    </row>
    <row r="476" customFormat="false" ht="15" hidden="false" customHeight="true" outlineLevel="0" collapsed="false">
      <c r="A476" s="16" t="str">
        <f aca="false">IF($B476="","",COUNT($B$8:$B476))</f>
        <v/>
      </c>
      <c r="B476" s="32"/>
      <c r="C476" s="17"/>
      <c r="D476" s="17"/>
      <c r="E476" s="29" t="str">
        <f aca="false">IF($B476="","",IF(N($F476)&gt;0,"Masuk",IF(N($G476)&gt;0,"Keluar","—")))</f>
        <v/>
      </c>
      <c r="F476" s="33"/>
      <c r="G476" s="33"/>
      <c r="H476" s="31" t="str">
        <f aca="false">IF($B476="","",IF($H475="",$C$4,$H475)+N($F476)-N($G476))</f>
        <v/>
      </c>
    </row>
    <row r="477" customFormat="false" ht="15" hidden="false" customHeight="true" outlineLevel="0" collapsed="false">
      <c r="A477" s="16" t="str">
        <f aca="false">IF($B477="","",COUNT($B$8:$B477))</f>
        <v/>
      </c>
      <c r="B477" s="34"/>
      <c r="C477" s="18"/>
      <c r="D477" s="18"/>
      <c r="E477" s="29" t="str">
        <f aca="false">IF($B477="","",IF(N($F477)&gt;0,"Masuk",IF(N($G477)&gt;0,"Keluar","—")))</f>
        <v/>
      </c>
      <c r="F477" s="35"/>
      <c r="G477" s="35"/>
      <c r="H477" s="31" t="str">
        <f aca="false">IF($B477="","",IF($H476="",$C$4,$H476)+N($F477)-N($G477))</f>
        <v/>
      </c>
    </row>
    <row r="478" customFormat="false" ht="15" hidden="false" customHeight="true" outlineLevel="0" collapsed="false">
      <c r="A478" s="16" t="str">
        <f aca="false">IF($B478="","",COUNT($B$8:$B478))</f>
        <v/>
      </c>
      <c r="B478" s="32"/>
      <c r="C478" s="17"/>
      <c r="D478" s="17"/>
      <c r="E478" s="29" t="str">
        <f aca="false">IF($B478="","",IF(N($F478)&gt;0,"Masuk",IF(N($G478)&gt;0,"Keluar","—")))</f>
        <v/>
      </c>
      <c r="F478" s="33"/>
      <c r="G478" s="33"/>
      <c r="H478" s="31" t="str">
        <f aca="false">IF($B478="","",IF($H477="",$C$4,$H477)+N($F478)-N($G478))</f>
        <v/>
      </c>
    </row>
    <row r="479" customFormat="false" ht="15" hidden="false" customHeight="true" outlineLevel="0" collapsed="false">
      <c r="A479" s="16" t="str">
        <f aca="false">IF($B479="","",COUNT($B$8:$B479))</f>
        <v/>
      </c>
      <c r="B479" s="34"/>
      <c r="C479" s="18"/>
      <c r="D479" s="18"/>
      <c r="E479" s="29" t="str">
        <f aca="false">IF($B479="","",IF(N($F479)&gt;0,"Masuk",IF(N($G479)&gt;0,"Keluar","—")))</f>
        <v/>
      </c>
      <c r="F479" s="35"/>
      <c r="G479" s="35"/>
      <c r="H479" s="31" t="str">
        <f aca="false">IF($B479="","",IF($H478="",$C$4,$H478)+N($F479)-N($G479))</f>
        <v/>
      </c>
    </row>
    <row r="480" customFormat="false" ht="15" hidden="false" customHeight="true" outlineLevel="0" collapsed="false">
      <c r="A480" s="16" t="str">
        <f aca="false">IF($B480="","",COUNT($B$8:$B480))</f>
        <v/>
      </c>
      <c r="B480" s="32"/>
      <c r="C480" s="17"/>
      <c r="D480" s="17"/>
      <c r="E480" s="29" t="str">
        <f aca="false">IF($B480="","",IF(N($F480)&gt;0,"Masuk",IF(N($G480)&gt;0,"Keluar","—")))</f>
        <v/>
      </c>
      <c r="F480" s="33"/>
      <c r="G480" s="33"/>
      <c r="H480" s="31" t="str">
        <f aca="false">IF($B480="","",IF($H479="",$C$4,$H479)+N($F480)-N($G480))</f>
        <v/>
      </c>
    </row>
    <row r="481" customFormat="false" ht="15" hidden="false" customHeight="true" outlineLevel="0" collapsed="false">
      <c r="A481" s="16" t="str">
        <f aca="false">IF($B481="","",COUNT($B$8:$B481))</f>
        <v/>
      </c>
      <c r="B481" s="34"/>
      <c r="C481" s="18"/>
      <c r="D481" s="18"/>
      <c r="E481" s="29" t="str">
        <f aca="false">IF($B481="","",IF(N($F481)&gt;0,"Masuk",IF(N($G481)&gt;0,"Keluar","—")))</f>
        <v/>
      </c>
      <c r="F481" s="35"/>
      <c r="G481" s="35"/>
      <c r="H481" s="31" t="str">
        <f aca="false">IF($B481="","",IF($H480="",$C$4,$H480)+N($F481)-N($G481))</f>
        <v/>
      </c>
    </row>
    <row r="482" customFormat="false" ht="15" hidden="false" customHeight="true" outlineLevel="0" collapsed="false">
      <c r="A482" s="16" t="str">
        <f aca="false">IF($B482="","",COUNT($B$8:$B482))</f>
        <v/>
      </c>
      <c r="B482" s="32"/>
      <c r="C482" s="17"/>
      <c r="D482" s="17"/>
      <c r="E482" s="29" t="str">
        <f aca="false">IF($B482="","",IF(N($F482)&gt;0,"Masuk",IF(N($G482)&gt;0,"Keluar","—")))</f>
        <v/>
      </c>
      <c r="F482" s="33"/>
      <c r="G482" s="33"/>
      <c r="H482" s="31" t="str">
        <f aca="false">IF($B482="","",IF($H481="",$C$4,$H481)+N($F482)-N($G482))</f>
        <v/>
      </c>
    </row>
    <row r="483" customFormat="false" ht="15" hidden="false" customHeight="true" outlineLevel="0" collapsed="false">
      <c r="A483" s="16" t="str">
        <f aca="false">IF($B483="","",COUNT($B$8:$B483))</f>
        <v/>
      </c>
      <c r="B483" s="34"/>
      <c r="C483" s="18"/>
      <c r="D483" s="18"/>
      <c r="E483" s="29" t="str">
        <f aca="false">IF($B483="","",IF(N($F483)&gt;0,"Masuk",IF(N($G483)&gt;0,"Keluar","—")))</f>
        <v/>
      </c>
      <c r="F483" s="35"/>
      <c r="G483" s="35"/>
      <c r="H483" s="31" t="str">
        <f aca="false">IF($B483="","",IF($H482="",$C$4,$H482)+N($F483)-N($G483))</f>
        <v/>
      </c>
    </row>
    <row r="484" customFormat="false" ht="15" hidden="false" customHeight="true" outlineLevel="0" collapsed="false">
      <c r="A484" s="16" t="str">
        <f aca="false">IF($B484="","",COUNT($B$8:$B484))</f>
        <v/>
      </c>
      <c r="B484" s="32"/>
      <c r="C484" s="17"/>
      <c r="D484" s="17"/>
      <c r="E484" s="29" t="str">
        <f aca="false">IF($B484="","",IF(N($F484)&gt;0,"Masuk",IF(N($G484)&gt;0,"Keluar","—")))</f>
        <v/>
      </c>
      <c r="F484" s="33"/>
      <c r="G484" s="33"/>
      <c r="H484" s="31" t="str">
        <f aca="false">IF($B484="","",IF($H483="",$C$4,$H483)+N($F484)-N($G484))</f>
        <v/>
      </c>
    </row>
    <row r="485" customFormat="false" ht="15" hidden="false" customHeight="true" outlineLevel="0" collapsed="false">
      <c r="A485" s="16" t="str">
        <f aca="false">IF($B485="","",COUNT($B$8:$B485))</f>
        <v/>
      </c>
      <c r="B485" s="34"/>
      <c r="C485" s="18"/>
      <c r="D485" s="18"/>
      <c r="E485" s="29" t="str">
        <f aca="false">IF($B485="","",IF(N($F485)&gt;0,"Masuk",IF(N($G485)&gt;0,"Keluar","—")))</f>
        <v/>
      </c>
      <c r="F485" s="35"/>
      <c r="G485" s="35"/>
      <c r="H485" s="31" t="str">
        <f aca="false">IF($B485="","",IF($H484="",$C$4,$H484)+N($F485)-N($G485))</f>
        <v/>
      </c>
    </row>
    <row r="486" customFormat="false" ht="15" hidden="false" customHeight="true" outlineLevel="0" collapsed="false">
      <c r="A486" s="16" t="str">
        <f aca="false">IF($B486="","",COUNT($B$8:$B486))</f>
        <v/>
      </c>
      <c r="B486" s="32"/>
      <c r="C486" s="17"/>
      <c r="D486" s="17"/>
      <c r="E486" s="29" t="str">
        <f aca="false">IF($B486="","",IF(N($F486)&gt;0,"Masuk",IF(N($G486)&gt;0,"Keluar","—")))</f>
        <v/>
      </c>
      <c r="F486" s="33"/>
      <c r="G486" s="33"/>
      <c r="H486" s="31" t="str">
        <f aca="false">IF($B486="","",IF($H485="",$C$4,$H485)+N($F486)-N($G486))</f>
        <v/>
      </c>
    </row>
    <row r="487" customFormat="false" ht="15" hidden="false" customHeight="true" outlineLevel="0" collapsed="false">
      <c r="A487" s="16" t="str">
        <f aca="false">IF($B487="","",COUNT($B$8:$B487))</f>
        <v/>
      </c>
      <c r="B487" s="34"/>
      <c r="C487" s="18"/>
      <c r="D487" s="18"/>
      <c r="E487" s="29" t="str">
        <f aca="false">IF($B487="","",IF(N($F487)&gt;0,"Masuk",IF(N($G487)&gt;0,"Keluar","—")))</f>
        <v/>
      </c>
      <c r="F487" s="35"/>
      <c r="G487" s="35"/>
      <c r="H487" s="31" t="str">
        <f aca="false">IF($B487="","",IF($H486="",$C$4,$H486)+N($F487)-N($G487))</f>
        <v/>
      </c>
    </row>
    <row r="488" customFormat="false" ht="15" hidden="false" customHeight="true" outlineLevel="0" collapsed="false">
      <c r="A488" s="16" t="str">
        <f aca="false">IF($B488="","",COUNT($B$8:$B488))</f>
        <v/>
      </c>
      <c r="B488" s="32"/>
      <c r="C488" s="17"/>
      <c r="D488" s="17"/>
      <c r="E488" s="29" t="str">
        <f aca="false">IF($B488="","",IF(N($F488)&gt;0,"Masuk",IF(N($G488)&gt;0,"Keluar","—")))</f>
        <v/>
      </c>
      <c r="F488" s="33"/>
      <c r="G488" s="33"/>
      <c r="H488" s="31" t="str">
        <f aca="false">IF($B488="","",IF($H487="",$C$4,$H487)+N($F488)-N($G488))</f>
        <v/>
      </c>
    </row>
    <row r="489" customFormat="false" ht="15" hidden="false" customHeight="true" outlineLevel="0" collapsed="false">
      <c r="A489" s="16" t="str">
        <f aca="false">IF($B489="","",COUNT($B$8:$B489))</f>
        <v/>
      </c>
      <c r="B489" s="34"/>
      <c r="C489" s="18"/>
      <c r="D489" s="18"/>
      <c r="E489" s="29" t="str">
        <f aca="false">IF($B489="","",IF(N($F489)&gt;0,"Masuk",IF(N($G489)&gt;0,"Keluar","—")))</f>
        <v/>
      </c>
      <c r="F489" s="35"/>
      <c r="G489" s="35"/>
      <c r="H489" s="31" t="str">
        <f aca="false">IF($B489="","",IF($H488="",$C$4,$H488)+N($F489)-N($G489))</f>
        <v/>
      </c>
    </row>
    <row r="490" customFormat="false" ht="15" hidden="false" customHeight="true" outlineLevel="0" collapsed="false">
      <c r="A490" s="16" t="str">
        <f aca="false">IF($B490="","",COUNT($B$8:$B490))</f>
        <v/>
      </c>
      <c r="B490" s="32"/>
      <c r="C490" s="17"/>
      <c r="D490" s="17"/>
      <c r="E490" s="29" t="str">
        <f aca="false">IF($B490="","",IF(N($F490)&gt;0,"Masuk",IF(N($G490)&gt;0,"Keluar","—")))</f>
        <v/>
      </c>
      <c r="F490" s="33"/>
      <c r="G490" s="33"/>
      <c r="H490" s="31" t="str">
        <f aca="false">IF($B490="","",IF($H489="",$C$4,$H489)+N($F490)-N($G490))</f>
        <v/>
      </c>
    </row>
    <row r="491" customFormat="false" ht="15" hidden="false" customHeight="true" outlineLevel="0" collapsed="false">
      <c r="A491" s="16" t="str">
        <f aca="false">IF($B491="","",COUNT($B$8:$B491))</f>
        <v/>
      </c>
      <c r="B491" s="34"/>
      <c r="C491" s="18"/>
      <c r="D491" s="18"/>
      <c r="E491" s="29" t="str">
        <f aca="false">IF($B491="","",IF(N($F491)&gt;0,"Masuk",IF(N($G491)&gt;0,"Keluar","—")))</f>
        <v/>
      </c>
      <c r="F491" s="35"/>
      <c r="G491" s="35"/>
      <c r="H491" s="31" t="str">
        <f aca="false">IF($B491="","",IF($H490="",$C$4,$H490)+N($F491)-N($G491))</f>
        <v/>
      </c>
    </row>
    <row r="492" customFormat="false" ht="15" hidden="false" customHeight="true" outlineLevel="0" collapsed="false">
      <c r="A492" s="16" t="str">
        <f aca="false">IF($B492="","",COUNT($B$8:$B492))</f>
        <v/>
      </c>
      <c r="B492" s="32"/>
      <c r="C492" s="17"/>
      <c r="D492" s="17"/>
      <c r="E492" s="29" t="str">
        <f aca="false">IF($B492="","",IF(N($F492)&gt;0,"Masuk",IF(N($G492)&gt;0,"Keluar","—")))</f>
        <v/>
      </c>
      <c r="F492" s="33"/>
      <c r="G492" s="33"/>
      <c r="H492" s="31" t="str">
        <f aca="false">IF($B492="","",IF($H491="",$C$4,$H491)+N($F492)-N($G492))</f>
        <v/>
      </c>
    </row>
    <row r="493" customFormat="false" ht="15" hidden="false" customHeight="true" outlineLevel="0" collapsed="false">
      <c r="A493" s="16" t="str">
        <f aca="false">IF($B493="","",COUNT($B$8:$B493))</f>
        <v/>
      </c>
      <c r="B493" s="34"/>
      <c r="C493" s="18"/>
      <c r="D493" s="18"/>
      <c r="E493" s="29" t="str">
        <f aca="false">IF($B493="","",IF(N($F493)&gt;0,"Masuk",IF(N($G493)&gt;0,"Keluar","—")))</f>
        <v/>
      </c>
      <c r="F493" s="35"/>
      <c r="G493" s="35"/>
      <c r="H493" s="31" t="str">
        <f aca="false">IF($B493="","",IF($H492="",$C$4,$H492)+N($F493)-N($G493))</f>
        <v/>
      </c>
    </row>
    <row r="494" customFormat="false" ht="15" hidden="false" customHeight="true" outlineLevel="0" collapsed="false">
      <c r="A494" s="16" t="str">
        <f aca="false">IF($B494="","",COUNT($B$8:$B494))</f>
        <v/>
      </c>
      <c r="B494" s="32"/>
      <c r="C494" s="17"/>
      <c r="D494" s="17"/>
      <c r="E494" s="29" t="str">
        <f aca="false">IF($B494="","",IF(N($F494)&gt;0,"Masuk",IF(N($G494)&gt;0,"Keluar","—")))</f>
        <v/>
      </c>
      <c r="F494" s="33"/>
      <c r="G494" s="33"/>
      <c r="H494" s="31" t="str">
        <f aca="false">IF($B494="","",IF($H493="",$C$4,$H493)+N($F494)-N($G494))</f>
        <v/>
      </c>
    </row>
    <row r="495" customFormat="false" ht="15" hidden="false" customHeight="true" outlineLevel="0" collapsed="false">
      <c r="A495" s="16" t="str">
        <f aca="false">IF($B495="","",COUNT($B$8:$B495))</f>
        <v/>
      </c>
      <c r="B495" s="34"/>
      <c r="C495" s="18"/>
      <c r="D495" s="18"/>
      <c r="E495" s="29" t="str">
        <f aca="false">IF($B495="","",IF(N($F495)&gt;0,"Masuk",IF(N($G495)&gt;0,"Keluar","—")))</f>
        <v/>
      </c>
      <c r="F495" s="35"/>
      <c r="G495" s="35"/>
      <c r="H495" s="31" t="str">
        <f aca="false">IF($B495="","",IF($H494="",$C$4,$H494)+N($F495)-N($G495))</f>
        <v/>
      </c>
    </row>
    <row r="496" customFormat="false" ht="15" hidden="false" customHeight="true" outlineLevel="0" collapsed="false">
      <c r="A496" s="16" t="str">
        <f aca="false">IF($B496="","",COUNT($B$8:$B496))</f>
        <v/>
      </c>
      <c r="B496" s="32"/>
      <c r="C496" s="17"/>
      <c r="D496" s="17"/>
      <c r="E496" s="29" t="str">
        <f aca="false">IF($B496="","",IF(N($F496)&gt;0,"Masuk",IF(N($G496)&gt;0,"Keluar","—")))</f>
        <v/>
      </c>
      <c r="F496" s="33"/>
      <c r="G496" s="33"/>
      <c r="H496" s="31" t="str">
        <f aca="false">IF($B496="","",IF($H495="",$C$4,$H495)+N($F496)-N($G496))</f>
        <v/>
      </c>
    </row>
    <row r="497" customFormat="false" ht="15" hidden="false" customHeight="true" outlineLevel="0" collapsed="false">
      <c r="A497" s="16" t="str">
        <f aca="false">IF($B497="","",COUNT($B$8:$B497))</f>
        <v/>
      </c>
      <c r="B497" s="34"/>
      <c r="C497" s="18"/>
      <c r="D497" s="18"/>
      <c r="E497" s="29" t="str">
        <f aca="false">IF($B497="","",IF(N($F497)&gt;0,"Masuk",IF(N($G497)&gt;0,"Keluar","—")))</f>
        <v/>
      </c>
      <c r="F497" s="35"/>
      <c r="G497" s="35"/>
      <c r="H497" s="31" t="str">
        <f aca="false">IF($B497="","",IF($H496="",$C$4,$H496)+N($F497)-N($G497))</f>
        <v/>
      </c>
    </row>
    <row r="498" customFormat="false" ht="15" hidden="false" customHeight="true" outlineLevel="0" collapsed="false">
      <c r="A498" s="16" t="str">
        <f aca="false">IF($B498="","",COUNT($B$8:$B498))</f>
        <v/>
      </c>
      <c r="B498" s="32"/>
      <c r="C498" s="17"/>
      <c r="D498" s="17"/>
      <c r="E498" s="29" t="str">
        <f aca="false">IF($B498="","",IF(N($F498)&gt;0,"Masuk",IF(N($G498)&gt;0,"Keluar","—")))</f>
        <v/>
      </c>
      <c r="F498" s="33"/>
      <c r="G498" s="33"/>
      <c r="H498" s="31" t="str">
        <f aca="false">IF($B498="","",IF($H497="",$C$4,$H497)+N($F498)-N($G498))</f>
        <v/>
      </c>
    </row>
    <row r="499" customFormat="false" ht="15" hidden="false" customHeight="true" outlineLevel="0" collapsed="false">
      <c r="A499" s="16" t="str">
        <f aca="false">IF($B499="","",COUNT($B$8:$B499))</f>
        <v/>
      </c>
      <c r="B499" s="34"/>
      <c r="C499" s="18"/>
      <c r="D499" s="18"/>
      <c r="E499" s="29" t="str">
        <f aca="false">IF($B499="","",IF(N($F499)&gt;0,"Masuk",IF(N($G499)&gt;0,"Keluar","—")))</f>
        <v/>
      </c>
      <c r="F499" s="35"/>
      <c r="G499" s="35"/>
      <c r="H499" s="31" t="str">
        <f aca="false">IF($B499="","",IF($H498="",$C$4,$H498)+N($F499)-N($G499))</f>
        <v/>
      </c>
    </row>
    <row r="500" customFormat="false" ht="15" hidden="false" customHeight="true" outlineLevel="0" collapsed="false">
      <c r="A500" s="16" t="str">
        <f aca="false">IF($B500="","",COUNT($B$8:$B500))</f>
        <v/>
      </c>
      <c r="B500" s="32"/>
      <c r="C500" s="17"/>
      <c r="D500" s="17"/>
      <c r="E500" s="29" t="str">
        <f aca="false">IF($B500="","",IF(N($F500)&gt;0,"Masuk",IF(N($G500)&gt;0,"Keluar","—")))</f>
        <v/>
      </c>
      <c r="F500" s="33"/>
      <c r="G500" s="33"/>
      <c r="H500" s="31" t="str">
        <f aca="false">IF($B500="","",IF($H499="",$C$4,$H499)+N($F500)-N($G500))</f>
        <v/>
      </c>
    </row>
    <row r="501" customFormat="false" ht="15" hidden="false" customHeight="true" outlineLevel="0" collapsed="false">
      <c r="A501" s="16" t="str">
        <f aca="false">IF($B501="","",COUNT($B$8:$B501))</f>
        <v/>
      </c>
      <c r="B501" s="34"/>
      <c r="C501" s="18"/>
      <c r="D501" s="18"/>
      <c r="E501" s="29" t="str">
        <f aca="false">IF($B501="","",IF(N($F501)&gt;0,"Masuk",IF(N($G501)&gt;0,"Keluar","—")))</f>
        <v/>
      </c>
      <c r="F501" s="35"/>
      <c r="G501" s="35"/>
      <c r="H501" s="31" t="str">
        <f aca="false">IF($B501="","",IF($H500="",$C$4,$H500)+N($F501)-N($G501))</f>
        <v/>
      </c>
    </row>
    <row r="502" customFormat="false" ht="15" hidden="false" customHeight="true" outlineLevel="0" collapsed="false">
      <c r="A502" s="16" t="str">
        <f aca="false">IF($B502="","",COUNT($B$8:$B502))</f>
        <v/>
      </c>
      <c r="B502" s="32"/>
      <c r="C502" s="17"/>
      <c r="D502" s="17"/>
      <c r="E502" s="29" t="str">
        <f aca="false">IF($B502="","",IF(N($F502)&gt;0,"Masuk",IF(N($G502)&gt;0,"Keluar","—")))</f>
        <v/>
      </c>
      <c r="F502" s="33"/>
      <c r="G502" s="33"/>
      <c r="H502" s="31" t="str">
        <f aca="false">IF($B502="","",IF($H501="",$C$4,$H501)+N($F502)-N($G502))</f>
        <v/>
      </c>
    </row>
    <row r="503" customFormat="false" ht="15" hidden="false" customHeight="true" outlineLevel="0" collapsed="false">
      <c r="A503" s="16" t="str">
        <f aca="false">IF($B503="","",COUNT($B$8:$B503))</f>
        <v/>
      </c>
      <c r="B503" s="34"/>
      <c r="C503" s="18"/>
      <c r="D503" s="18"/>
      <c r="E503" s="29" t="str">
        <f aca="false">IF($B503="","",IF(N($F503)&gt;0,"Masuk",IF(N($G503)&gt;0,"Keluar","—")))</f>
        <v/>
      </c>
      <c r="F503" s="35"/>
      <c r="G503" s="35"/>
      <c r="H503" s="31" t="str">
        <f aca="false">IF($B503="","",IF($H502="",$C$4,$H502)+N($F503)-N($G503))</f>
        <v/>
      </c>
    </row>
    <row r="504" customFormat="false" ht="15" hidden="false" customHeight="true" outlineLevel="0" collapsed="false">
      <c r="A504" s="16" t="str">
        <f aca="false">IF($B504="","",COUNT($B$8:$B504))</f>
        <v/>
      </c>
      <c r="B504" s="32"/>
      <c r="C504" s="17"/>
      <c r="D504" s="17"/>
      <c r="E504" s="29" t="str">
        <f aca="false">IF($B504="","",IF(N($F504)&gt;0,"Masuk",IF(N($G504)&gt;0,"Keluar","—")))</f>
        <v/>
      </c>
      <c r="F504" s="33"/>
      <c r="G504" s="33"/>
      <c r="H504" s="31" t="str">
        <f aca="false">IF($B504="","",IF($H503="",$C$4,$H503)+N($F504)-N($G504))</f>
        <v/>
      </c>
    </row>
    <row r="505" customFormat="false" ht="15" hidden="false" customHeight="true" outlineLevel="0" collapsed="false">
      <c r="A505" s="16" t="str">
        <f aca="false">IF($B505="","",COUNT($B$8:$B505))</f>
        <v/>
      </c>
      <c r="B505" s="34"/>
      <c r="C505" s="18"/>
      <c r="D505" s="18"/>
      <c r="E505" s="29" t="str">
        <f aca="false">IF($B505="","",IF(N($F505)&gt;0,"Masuk",IF(N($G505)&gt;0,"Keluar","—")))</f>
        <v/>
      </c>
      <c r="F505" s="35"/>
      <c r="G505" s="35"/>
      <c r="H505" s="31" t="str">
        <f aca="false">IF($B505="","",IF($H504="",$C$4,$H504)+N($F505)-N($G505))</f>
        <v/>
      </c>
    </row>
    <row r="506" customFormat="false" ht="15" hidden="false" customHeight="true" outlineLevel="0" collapsed="false">
      <c r="A506" s="16" t="str">
        <f aca="false">IF($B506="","",COUNT($B$8:$B506))</f>
        <v/>
      </c>
      <c r="B506" s="32"/>
      <c r="C506" s="17"/>
      <c r="D506" s="17"/>
      <c r="E506" s="29" t="str">
        <f aca="false">IF($B506="","",IF(N($F506)&gt;0,"Masuk",IF(N($G506)&gt;0,"Keluar","—")))</f>
        <v/>
      </c>
      <c r="F506" s="33"/>
      <c r="G506" s="33"/>
      <c r="H506" s="31" t="str">
        <f aca="false">IF($B506="","",IF($H505="",$C$4,$H505)+N($F506)-N($G506))</f>
        <v/>
      </c>
    </row>
    <row r="507" customFormat="false" ht="15" hidden="false" customHeight="true" outlineLevel="0" collapsed="false">
      <c r="A507" s="16" t="str">
        <f aca="false">IF($B507="","",COUNT($B$8:$B507))</f>
        <v/>
      </c>
      <c r="B507" s="34"/>
      <c r="C507" s="18"/>
      <c r="D507" s="18"/>
      <c r="E507" s="29" t="str">
        <f aca="false">IF($B507="","",IF(N($F507)&gt;0,"Masuk",IF(N($G507)&gt;0,"Keluar","—")))</f>
        <v/>
      </c>
      <c r="F507" s="35"/>
      <c r="G507" s="35"/>
      <c r="H507" s="31" t="str">
        <f aca="false">IF($B507="","",IF($H506="",$C$4,$H506)+N($F507)-N($G507))</f>
        <v/>
      </c>
    </row>
    <row r="508" customFormat="false" ht="21.75" hidden="false" customHeight="true" outlineLevel="0" collapsed="false">
      <c r="A508" s="36" t="s">
        <v>90</v>
      </c>
      <c r="B508" s="36"/>
      <c r="C508" s="36"/>
      <c r="D508" s="36"/>
      <c r="E508" s="36"/>
      <c r="F508" s="37" t="n">
        <f aca="false">SUM($F$8:$F$507)</f>
        <v>9410000</v>
      </c>
      <c r="G508" s="37" t="n">
        <f aca="false">SUM($G$8:$G$507)</f>
        <v>8120000</v>
      </c>
      <c r="H508" s="37" t="n">
        <f aca="false">$C$4+$F$508-$G$508</f>
        <v>6290000</v>
      </c>
    </row>
  </sheetData>
  <autoFilter ref="A7:H507"/>
  <mergeCells count="5">
    <mergeCell ref="A1:H1"/>
    <mergeCell ref="A2:H2"/>
    <mergeCell ref="A4:B4"/>
    <mergeCell ref="A5:G5"/>
    <mergeCell ref="A508:E508"/>
  </mergeCells>
  <conditionalFormatting sqref="H8:H507">
    <cfRule type="cellIs" priority="2" operator="lessThan" aboveAverage="0" equalAverage="0" bottom="0" percent="0" rank="0" text="" dxfId="10">
      <formula>0</formula>
    </cfRule>
  </conditionalFormatting>
  <conditionalFormatting sqref="E8:E507">
    <cfRule type="cellIs" priority="3" operator="equal" aboveAverage="0" equalAverage="0" bottom="0" percent="0" rank="0" text="" dxfId="11">
      <formula>"Masuk"</formula>
    </cfRule>
    <cfRule type="cellIs" priority="4" operator="equal" aboveAverage="0" equalAverage="0" bottom="0" percent="0" rank="0" text="" dxfId="12">
      <formula>"Keluar"</formula>
    </cfRule>
    <cfRule type="cellIs" priority="5" operator="equal" aboveAverage="0" equalAverage="0" bottom="0" percent="0" rank="0" text="" dxfId="13">
      <formula>"—"</formula>
    </cfRule>
  </conditionalFormatting>
  <dataValidations count="2">
    <dataValidation allowBlank="true" error="Kategori ini belum ada di sheet Kategori." errorStyle="stop" errorTitle="Kategori tidak dikenal" operator="between" prompt="Pilih dari daftar. Untuk pengeluaran, ketik manual atau salin dari kolom E sheet Kategori." promptTitle="Kategori" showDropDown="false" showErrorMessage="false" showInputMessage="false" sqref="D8:D507" type="list">
      <formula1>Kategori!$B$5:$B$34</formula1>
      <formula2>0</formula2>
    </dataValidation>
    <dataValidation allowBlank="true" error="Nominal tidak boleh negatif. Pakai kolom Keluar untuk uang yang keluar." errorStyle="stop" errorTitle="Nominal tidak valid" operator="greaterThanOrEqual" showDropDown="false" showErrorMessage="false" showInputMessage="false" sqref="F8:G507" type="decimal">
      <formula1>0</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8"/>
    <col collapsed="false" customWidth="true" hidden="false" outlineLevel="0" max="6" min="3" style="1" width="20"/>
    <col collapsed="false" customWidth="true" hidden="false" outlineLevel="0" max="7" min="7" style="1" width="16"/>
  </cols>
  <sheetData>
    <row r="1" customFormat="false" ht="30" hidden="false" customHeight="true" outlineLevel="0" collapsed="false">
      <c r="A1" s="2" t="s">
        <v>91</v>
      </c>
      <c r="B1" s="2"/>
      <c r="C1" s="2"/>
      <c r="D1" s="2"/>
      <c r="E1" s="2"/>
      <c r="F1" s="2"/>
      <c r="G1" s="2"/>
    </row>
    <row r="2" customFormat="false" ht="19.5" hidden="false" customHeight="true" outlineLevel="0" collapsed="false">
      <c r="A2" s="3" t="s">
        <v>92</v>
      </c>
      <c r="B2" s="3"/>
      <c r="C2" s="3"/>
      <c r="D2" s="3"/>
      <c r="E2" s="3"/>
      <c r="F2" s="3"/>
      <c r="G2" s="3"/>
    </row>
    <row r="4" customFormat="false" ht="21.75" hidden="false" customHeight="true" outlineLevel="0" collapsed="false">
      <c r="B4" s="38" t="s">
        <v>93</v>
      </c>
      <c r="C4" s="39" t="n">
        <v>2026</v>
      </c>
    </row>
    <row r="6" customFormat="false" ht="21.75" hidden="false" customHeight="true" outlineLevel="0" collapsed="false">
      <c r="A6" s="26" t="s">
        <v>30</v>
      </c>
      <c r="B6" s="26" t="s">
        <v>94</v>
      </c>
      <c r="C6" s="26" t="s">
        <v>95</v>
      </c>
      <c r="D6" s="26" t="s">
        <v>96</v>
      </c>
      <c r="E6" s="26" t="s">
        <v>97</v>
      </c>
      <c r="F6" s="26" t="s">
        <v>98</v>
      </c>
      <c r="G6" s="26" t="s">
        <v>99</v>
      </c>
    </row>
    <row r="7" customFormat="false" ht="15" hidden="false" customHeight="true" outlineLevel="0" collapsed="false">
      <c r="A7" s="16" t="n">
        <v>1</v>
      </c>
      <c r="B7" s="40" t="s">
        <v>100</v>
      </c>
      <c r="C7" s="41" t="n">
        <f aca="false">SUMIFS('Buku Kas'!$F$8:$F$507,'Buku Kas'!$B$8:$B$507,"&gt;="&amp;DATE($C$4,1,1),'Buku Kas'!$B$8:$B$507,"&lt;="&amp;DATE($C$4,2,1)-1)</f>
        <v>0</v>
      </c>
      <c r="D7" s="41" t="n">
        <f aca="false">SUMIFS('Buku Kas'!$G$8:$G$507,'Buku Kas'!$B$8:$B$507,"&gt;="&amp;DATE($C$4,1,1),'Buku Kas'!$B$8:$B$507,"&lt;="&amp;DATE($C$4,2,1)-1)</f>
        <v>0</v>
      </c>
      <c r="E7" s="41" t="n">
        <f aca="false">$C7-$D7</f>
        <v>0</v>
      </c>
      <c r="F7" s="42" t="n">
        <f aca="false">'Buku Kas'!$C$4+$E7</f>
        <v>5000000</v>
      </c>
      <c r="G7" s="43" t="n">
        <f aca="false">COUNTIFS('Buku Kas'!$B$8:$B$507,"&gt;="&amp;DATE($C$4,1,1),'Buku Kas'!$B$8:$B$507,"&lt;="&amp;DATE($C$4,2,1)-1)</f>
        <v>0</v>
      </c>
    </row>
    <row r="8" customFormat="false" ht="15" hidden="false" customHeight="true" outlineLevel="0" collapsed="false">
      <c r="A8" s="16" t="n">
        <v>2</v>
      </c>
      <c r="B8" s="40" t="s">
        <v>101</v>
      </c>
      <c r="C8" s="41" t="n">
        <f aca="false">SUMIFS('Buku Kas'!$F$8:$F$507,'Buku Kas'!$B$8:$B$507,"&gt;="&amp;DATE($C$4,2,1),'Buku Kas'!$B$8:$B$507,"&lt;="&amp;DATE($C$4,3,1)-1)</f>
        <v>0</v>
      </c>
      <c r="D8" s="41" t="n">
        <f aca="false">SUMIFS('Buku Kas'!$G$8:$G$507,'Buku Kas'!$B$8:$B$507,"&gt;="&amp;DATE($C$4,2,1),'Buku Kas'!$B$8:$B$507,"&lt;="&amp;DATE($C$4,3,1)-1)</f>
        <v>0</v>
      </c>
      <c r="E8" s="41" t="n">
        <f aca="false">$C8-$D8</f>
        <v>0</v>
      </c>
      <c r="F8" s="42" t="n">
        <f aca="false">$F7+$E8</f>
        <v>5000000</v>
      </c>
      <c r="G8" s="43" t="n">
        <f aca="false">COUNTIFS('Buku Kas'!$B$8:$B$507,"&gt;="&amp;DATE($C$4,2,1),'Buku Kas'!$B$8:$B$507,"&lt;="&amp;DATE($C$4,3,1)-1)</f>
        <v>0</v>
      </c>
    </row>
    <row r="9" customFormat="false" ht="15" hidden="false" customHeight="true" outlineLevel="0" collapsed="false">
      <c r="A9" s="16" t="n">
        <v>3</v>
      </c>
      <c r="B9" s="40" t="s">
        <v>102</v>
      </c>
      <c r="C9" s="41" t="n">
        <f aca="false">SUMIFS('Buku Kas'!$F$8:$F$507,'Buku Kas'!$B$8:$B$507,"&gt;="&amp;DATE($C$4,3,1),'Buku Kas'!$B$8:$B$507,"&lt;="&amp;DATE($C$4,4,1)-1)</f>
        <v>0</v>
      </c>
      <c r="D9" s="41" t="n">
        <f aca="false">SUMIFS('Buku Kas'!$G$8:$G$507,'Buku Kas'!$B$8:$B$507,"&gt;="&amp;DATE($C$4,3,1),'Buku Kas'!$B$8:$B$507,"&lt;="&amp;DATE($C$4,4,1)-1)</f>
        <v>0</v>
      </c>
      <c r="E9" s="41" t="n">
        <f aca="false">$C9-$D9</f>
        <v>0</v>
      </c>
      <c r="F9" s="42" t="n">
        <f aca="false">$F8+$E9</f>
        <v>5000000</v>
      </c>
      <c r="G9" s="43" t="n">
        <f aca="false">COUNTIFS('Buku Kas'!$B$8:$B$507,"&gt;="&amp;DATE($C$4,3,1),'Buku Kas'!$B$8:$B$507,"&lt;="&amp;DATE($C$4,4,1)-1)</f>
        <v>0</v>
      </c>
    </row>
    <row r="10" customFormat="false" ht="15" hidden="false" customHeight="true" outlineLevel="0" collapsed="false">
      <c r="A10" s="16" t="n">
        <v>4</v>
      </c>
      <c r="B10" s="40" t="s">
        <v>103</v>
      </c>
      <c r="C10" s="41" t="n">
        <f aca="false">SUMIFS('Buku Kas'!$F$8:$F$507,'Buku Kas'!$B$8:$B$507,"&gt;="&amp;DATE($C$4,4,1),'Buku Kas'!$B$8:$B$507,"&lt;="&amp;DATE($C$4,5,1)-1)</f>
        <v>0</v>
      </c>
      <c r="D10" s="41" t="n">
        <f aca="false">SUMIFS('Buku Kas'!$G$8:$G$507,'Buku Kas'!$B$8:$B$507,"&gt;="&amp;DATE($C$4,4,1),'Buku Kas'!$B$8:$B$507,"&lt;="&amp;DATE($C$4,5,1)-1)</f>
        <v>0</v>
      </c>
      <c r="E10" s="41" t="n">
        <f aca="false">$C10-$D10</f>
        <v>0</v>
      </c>
      <c r="F10" s="42" t="n">
        <f aca="false">$F9+$E10</f>
        <v>5000000</v>
      </c>
      <c r="G10" s="43" t="n">
        <f aca="false">COUNTIFS('Buku Kas'!$B$8:$B$507,"&gt;="&amp;DATE($C$4,4,1),'Buku Kas'!$B$8:$B$507,"&lt;="&amp;DATE($C$4,5,1)-1)</f>
        <v>0</v>
      </c>
    </row>
    <row r="11" customFormat="false" ht="15" hidden="false" customHeight="true" outlineLevel="0" collapsed="false">
      <c r="A11" s="16" t="n">
        <v>5</v>
      </c>
      <c r="B11" s="40" t="s">
        <v>104</v>
      </c>
      <c r="C11" s="41" t="n">
        <f aca="false">SUMIFS('Buku Kas'!$F$8:$F$507,'Buku Kas'!$B$8:$B$507,"&gt;="&amp;DATE($C$4,5,1),'Buku Kas'!$B$8:$B$507,"&lt;="&amp;DATE($C$4,6,1)-1)</f>
        <v>0</v>
      </c>
      <c r="D11" s="41" t="n">
        <f aca="false">SUMIFS('Buku Kas'!$G$8:$G$507,'Buku Kas'!$B$8:$B$507,"&gt;="&amp;DATE($C$4,5,1),'Buku Kas'!$B$8:$B$507,"&lt;="&amp;DATE($C$4,6,1)-1)</f>
        <v>0</v>
      </c>
      <c r="E11" s="41" t="n">
        <f aca="false">$C11-$D11</f>
        <v>0</v>
      </c>
      <c r="F11" s="42" t="n">
        <f aca="false">$F10+$E11</f>
        <v>5000000</v>
      </c>
      <c r="G11" s="43" t="n">
        <f aca="false">COUNTIFS('Buku Kas'!$B$8:$B$507,"&gt;="&amp;DATE($C$4,5,1),'Buku Kas'!$B$8:$B$507,"&lt;="&amp;DATE($C$4,6,1)-1)</f>
        <v>0</v>
      </c>
    </row>
    <row r="12" customFormat="false" ht="15" hidden="false" customHeight="true" outlineLevel="0" collapsed="false">
      <c r="A12" s="16" t="n">
        <v>6</v>
      </c>
      <c r="B12" s="40" t="s">
        <v>105</v>
      </c>
      <c r="C12" s="41" t="n">
        <f aca="false">SUMIFS('Buku Kas'!$F$8:$F$507,'Buku Kas'!$B$8:$B$507,"&gt;="&amp;DATE($C$4,6,1),'Buku Kas'!$B$8:$B$507,"&lt;="&amp;DATE($C$4,7,1)-1)</f>
        <v>0</v>
      </c>
      <c r="D12" s="41" t="n">
        <f aca="false">SUMIFS('Buku Kas'!$G$8:$G$507,'Buku Kas'!$B$8:$B$507,"&gt;="&amp;DATE($C$4,6,1),'Buku Kas'!$B$8:$B$507,"&lt;="&amp;DATE($C$4,7,1)-1)</f>
        <v>0</v>
      </c>
      <c r="E12" s="41" t="n">
        <f aca="false">$C12-$D12</f>
        <v>0</v>
      </c>
      <c r="F12" s="42" t="n">
        <f aca="false">$F11+$E12</f>
        <v>5000000</v>
      </c>
      <c r="G12" s="43" t="n">
        <f aca="false">COUNTIFS('Buku Kas'!$B$8:$B$507,"&gt;="&amp;DATE($C$4,6,1),'Buku Kas'!$B$8:$B$507,"&lt;="&amp;DATE($C$4,7,1)-1)</f>
        <v>0</v>
      </c>
    </row>
    <row r="13" customFormat="false" ht="15" hidden="false" customHeight="true" outlineLevel="0" collapsed="false">
      <c r="A13" s="16" t="n">
        <v>7</v>
      </c>
      <c r="B13" s="40" t="s">
        <v>106</v>
      </c>
      <c r="C13" s="41" t="n">
        <f aca="false">SUMIFS('Buku Kas'!$F$8:$F$507,'Buku Kas'!$B$8:$B$507,"&gt;="&amp;DATE($C$4,7,1),'Buku Kas'!$B$8:$B$507,"&lt;="&amp;DATE($C$4,8,1)-1)</f>
        <v>9410000</v>
      </c>
      <c r="D13" s="41" t="n">
        <f aca="false">SUMIFS('Buku Kas'!$G$8:$G$507,'Buku Kas'!$B$8:$B$507,"&gt;="&amp;DATE($C$4,7,1),'Buku Kas'!$B$8:$B$507,"&lt;="&amp;DATE($C$4,8,1)-1)</f>
        <v>8120000</v>
      </c>
      <c r="E13" s="41" t="n">
        <f aca="false">$C13-$D13</f>
        <v>1290000</v>
      </c>
      <c r="F13" s="42" t="n">
        <f aca="false">$F12+$E13</f>
        <v>6290000</v>
      </c>
      <c r="G13" s="43" t="n">
        <f aca="false">COUNTIFS('Buku Kas'!$B$8:$B$507,"&gt;="&amp;DATE($C$4,7,1),'Buku Kas'!$B$8:$B$507,"&lt;="&amp;DATE($C$4,8,1)-1)</f>
        <v>8</v>
      </c>
    </row>
    <row r="14" customFormat="false" ht="15" hidden="false" customHeight="true" outlineLevel="0" collapsed="false">
      <c r="A14" s="16" t="n">
        <v>8</v>
      </c>
      <c r="B14" s="40" t="s">
        <v>107</v>
      </c>
      <c r="C14" s="41" t="n">
        <f aca="false">SUMIFS('Buku Kas'!$F$8:$F$507,'Buku Kas'!$B$8:$B$507,"&gt;="&amp;DATE($C$4,8,1),'Buku Kas'!$B$8:$B$507,"&lt;="&amp;DATE($C$4,9,1)-1)</f>
        <v>0</v>
      </c>
      <c r="D14" s="41" t="n">
        <f aca="false">SUMIFS('Buku Kas'!$G$8:$G$507,'Buku Kas'!$B$8:$B$507,"&gt;="&amp;DATE($C$4,8,1),'Buku Kas'!$B$8:$B$507,"&lt;="&amp;DATE($C$4,9,1)-1)</f>
        <v>0</v>
      </c>
      <c r="E14" s="41" t="n">
        <f aca="false">$C14-$D14</f>
        <v>0</v>
      </c>
      <c r="F14" s="42" t="n">
        <f aca="false">$F13+$E14</f>
        <v>6290000</v>
      </c>
      <c r="G14" s="43" t="n">
        <f aca="false">COUNTIFS('Buku Kas'!$B$8:$B$507,"&gt;="&amp;DATE($C$4,8,1),'Buku Kas'!$B$8:$B$507,"&lt;="&amp;DATE($C$4,9,1)-1)</f>
        <v>0</v>
      </c>
    </row>
    <row r="15" customFormat="false" ht="15" hidden="false" customHeight="true" outlineLevel="0" collapsed="false">
      <c r="A15" s="16" t="n">
        <v>9</v>
      </c>
      <c r="B15" s="40" t="s">
        <v>108</v>
      </c>
      <c r="C15" s="41" t="n">
        <f aca="false">SUMIFS('Buku Kas'!$F$8:$F$507,'Buku Kas'!$B$8:$B$507,"&gt;="&amp;DATE($C$4,9,1),'Buku Kas'!$B$8:$B$507,"&lt;="&amp;DATE($C$4,10,1)-1)</f>
        <v>0</v>
      </c>
      <c r="D15" s="41" t="n">
        <f aca="false">SUMIFS('Buku Kas'!$G$8:$G$507,'Buku Kas'!$B$8:$B$507,"&gt;="&amp;DATE($C$4,9,1),'Buku Kas'!$B$8:$B$507,"&lt;="&amp;DATE($C$4,10,1)-1)</f>
        <v>0</v>
      </c>
      <c r="E15" s="41" t="n">
        <f aca="false">$C15-$D15</f>
        <v>0</v>
      </c>
      <c r="F15" s="42" t="n">
        <f aca="false">$F14+$E15</f>
        <v>6290000</v>
      </c>
      <c r="G15" s="43" t="n">
        <f aca="false">COUNTIFS('Buku Kas'!$B$8:$B$507,"&gt;="&amp;DATE($C$4,9,1),'Buku Kas'!$B$8:$B$507,"&lt;="&amp;DATE($C$4,10,1)-1)</f>
        <v>0</v>
      </c>
    </row>
    <row r="16" customFormat="false" ht="15" hidden="false" customHeight="true" outlineLevel="0" collapsed="false">
      <c r="A16" s="16" t="n">
        <v>10</v>
      </c>
      <c r="B16" s="40" t="s">
        <v>109</v>
      </c>
      <c r="C16" s="41" t="n">
        <f aca="false">SUMIFS('Buku Kas'!$F$8:$F$507,'Buku Kas'!$B$8:$B$507,"&gt;="&amp;DATE($C$4,10,1),'Buku Kas'!$B$8:$B$507,"&lt;="&amp;DATE($C$4,11,1)-1)</f>
        <v>0</v>
      </c>
      <c r="D16" s="41" t="n">
        <f aca="false">SUMIFS('Buku Kas'!$G$8:$G$507,'Buku Kas'!$B$8:$B$507,"&gt;="&amp;DATE($C$4,10,1),'Buku Kas'!$B$8:$B$507,"&lt;="&amp;DATE($C$4,11,1)-1)</f>
        <v>0</v>
      </c>
      <c r="E16" s="41" t="n">
        <f aca="false">$C16-$D16</f>
        <v>0</v>
      </c>
      <c r="F16" s="42" t="n">
        <f aca="false">$F15+$E16</f>
        <v>6290000</v>
      </c>
      <c r="G16" s="43" t="n">
        <f aca="false">COUNTIFS('Buku Kas'!$B$8:$B$507,"&gt;="&amp;DATE($C$4,10,1),'Buku Kas'!$B$8:$B$507,"&lt;="&amp;DATE($C$4,11,1)-1)</f>
        <v>0</v>
      </c>
    </row>
    <row r="17" customFormat="false" ht="15" hidden="false" customHeight="true" outlineLevel="0" collapsed="false">
      <c r="A17" s="16" t="n">
        <v>11</v>
      </c>
      <c r="B17" s="40" t="s">
        <v>110</v>
      </c>
      <c r="C17" s="41" t="n">
        <f aca="false">SUMIFS('Buku Kas'!$F$8:$F$507,'Buku Kas'!$B$8:$B$507,"&gt;="&amp;DATE($C$4,11,1),'Buku Kas'!$B$8:$B$507,"&lt;="&amp;DATE($C$4,12,1)-1)</f>
        <v>0</v>
      </c>
      <c r="D17" s="41" t="n">
        <f aca="false">SUMIFS('Buku Kas'!$G$8:$G$507,'Buku Kas'!$B$8:$B$507,"&gt;="&amp;DATE($C$4,11,1),'Buku Kas'!$B$8:$B$507,"&lt;="&amp;DATE($C$4,12,1)-1)</f>
        <v>0</v>
      </c>
      <c r="E17" s="41" t="n">
        <f aca="false">$C17-$D17</f>
        <v>0</v>
      </c>
      <c r="F17" s="42" t="n">
        <f aca="false">$F16+$E17</f>
        <v>6290000</v>
      </c>
      <c r="G17" s="43" t="n">
        <f aca="false">COUNTIFS('Buku Kas'!$B$8:$B$507,"&gt;="&amp;DATE($C$4,11,1),'Buku Kas'!$B$8:$B$507,"&lt;="&amp;DATE($C$4,12,1)-1)</f>
        <v>0</v>
      </c>
    </row>
    <row r="18" customFormat="false" ht="15" hidden="false" customHeight="true" outlineLevel="0" collapsed="false">
      <c r="A18" s="16" t="n">
        <v>12</v>
      </c>
      <c r="B18" s="40" t="s">
        <v>111</v>
      </c>
      <c r="C18" s="41" t="n">
        <f aca="false">SUMIFS('Buku Kas'!$F$8:$F$507,'Buku Kas'!$B$8:$B$507,"&gt;="&amp;DATE($C$4,12,1),'Buku Kas'!$B$8:$B$507,"&lt;="&amp;DATE($C$4,12,31))</f>
        <v>0</v>
      </c>
      <c r="D18" s="41" t="n">
        <f aca="false">SUMIFS('Buku Kas'!$G$8:$G$507,'Buku Kas'!$B$8:$B$507,"&gt;="&amp;DATE($C$4,12,1),'Buku Kas'!$B$8:$B$507,"&lt;="&amp;DATE($C$4,12,31))</f>
        <v>0</v>
      </c>
      <c r="E18" s="41" t="n">
        <f aca="false">$C18-$D18</f>
        <v>0</v>
      </c>
      <c r="F18" s="42" t="n">
        <f aca="false">$F17+$E18</f>
        <v>6290000</v>
      </c>
      <c r="G18" s="43" t="n">
        <f aca="false">COUNTIFS('Buku Kas'!$B$8:$B$507,"&gt;="&amp;DATE($C$4,12,1),'Buku Kas'!$B$8:$B$507,"&lt;="&amp;DATE($C$4,12,31))</f>
        <v>0</v>
      </c>
    </row>
    <row r="19" customFormat="false" ht="21.75" hidden="false" customHeight="true" outlineLevel="0" collapsed="false">
      <c r="A19" s="36" t="s">
        <v>112</v>
      </c>
      <c r="B19" s="36"/>
      <c r="C19" s="37" t="n">
        <f aca="false">SUM($C$7:$C$18)</f>
        <v>9410000</v>
      </c>
      <c r="D19" s="37" t="n">
        <f aca="false">SUM($D$7:$D$18)</f>
        <v>8120000</v>
      </c>
      <c r="E19" s="37" t="n">
        <f aca="false">SUM($E$7:$E$18)</f>
        <v>1290000</v>
      </c>
      <c r="F19" s="37" t="n">
        <f aca="false">$F$18</f>
        <v>6290000</v>
      </c>
      <c r="G19" s="44" t="n">
        <f aca="false">SUM($G$7:$G$18)</f>
        <v>8</v>
      </c>
    </row>
    <row r="20" customFormat="false" ht="15" hidden="false" customHeight="true" outlineLevel="0" collapsed="false">
      <c r="A20" s="45"/>
      <c r="B20" s="46"/>
      <c r="C20" s="45"/>
      <c r="D20" s="45"/>
      <c r="E20" s="45"/>
      <c r="F20" s="45"/>
      <c r="G20" s="45"/>
    </row>
    <row r="21" customFormat="false" ht="21.75" hidden="false" customHeight="true" outlineLevel="0" collapsed="false">
      <c r="A21" s="45"/>
      <c r="B21" s="47" t="s">
        <v>113</v>
      </c>
      <c r="C21" s="47"/>
      <c r="D21" s="47"/>
      <c r="E21" s="47"/>
      <c r="F21" s="47"/>
      <c r="G21" s="47"/>
    </row>
    <row r="22" customFormat="false" ht="21.75" hidden="false" customHeight="true" outlineLevel="0" collapsed="false">
      <c r="A22" s="45"/>
      <c r="B22" s="47"/>
      <c r="C22" s="47"/>
      <c r="D22" s="47"/>
      <c r="E22" s="47"/>
      <c r="F22" s="47"/>
      <c r="G22" s="47"/>
    </row>
  </sheetData>
  <mergeCells count="4">
    <mergeCell ref="A1:G1"/>
    <mergeCell ref="A2:G2"/>
    <mergeCell ref="A19:B19"/>
    <mergeCell ref="B21:G22"/>
  </mergeCells>
  <conditionalFormatting sqref="E7:E18">
    <cfRule type="cellIs" priority="2" operator="lessThan" aboveAverage="0" equalAverage="0" bottom="0" percent="0" rank="0" text="" dxfId="10">
      <formula>0</formula>
    </cfRule>
    <cfRule type="cellIs" priority="3" operator="greaterThan" aboveAverage="0" equalAverage="0" bottom="0" percent="0" rank="0" text="" dxfId="14">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32"/>
    <col collapsed="false" customWidth="true" hidden="false" outlineLevel="0" max="3" min="3" style="1" width="20"/>
    <col collapsed="false" customWidth="true" hidden="false" outlineLevel="0" max="4" min="4" style="1" width="14"/>
    <col collapsed="false" customWidth="true" hidden="false" outlineLevel="0" max="5" min="5" style="1" width="5"/>
    <col collapsed="false" customWidth="true" hidden="false" outlineLevel="0" max="6" min="6" style="1" width="32"/>
    <col collapsed="false" customWidth="true" hidden="false" outlineLevel="0" max="7" min="7" style="1" width="20"/>
    <col collapsed="false" customWidth="true" hidden="false" outlineLevel="0" max="8" min="8" style="1" width="14"/>
  </cols>
  <sheetData>
    <row r="1" customFormat="false" ht="30" hidden="false" customHeight="true" outlineLevel="0" collapsed="false">
      <c r="A1" s="2" t="s">
        <v>114</v>
      </c>
      <c r="B1" s="2"/>
      <c r="C1" s="2"/>
      <c r="D1" s="2"/>
      <c r="E1" s="2"/>
      <c r="F1" s="2"/>
    </row>
    <row r="2" customFormat="false" ht="19.5" hidden="false" customHeight="true" outlineLevel="0" collapsed="false">
      <c r="A2" s="3" t="s">
        <v>115</v>
      </c>
      <c r="B2" s="3"/>
      <c r="C2" s="3"/>
      <c r="D2" s="3"/>
      <c r="E2" s="3"/>
      <c r="F2" s="3"/>
    </row>
    <row r="5" customFormat="false" ht="21.75" hidden="false" customHeight="true" outlineLevel="0" collapsed="false">
      <c r="A5" s="14" t="s">
        <v>30</v>
      </c>
      <c r="B5" s="14" t="s">
        <v>31</v>
      </c>
      <c r="C5" s="14" t="s">
        <v>116</v>
      </c>
      <c r="D5" s="14" t="s">
        <v>117</v>
      </c>
      <c r="E5" s="15" t="s">
        <v>30</v>
      </c>
      <c r="F5" s="15" t="s">
        <v>33</v>
      </c>
      <c r="G5" s="15" t="s">
        <v>116</v>
      </c>
      <c r="H5" s="15" t="s">
        <v>117</v>
      </c>
    </row>
    <row r="6" customFormat="false" ht="15" hidden="false" customHeight="true" outlineLevel="0" collapsed="false">
      <c r="A6" s="16" t="n">
        <f aca="false">IF($B6="","",COUNTA($B$6:$B6))</f>
        <v>1</v>
      </c>
      <c r="B6" s="40" t="str">
        <f aca="false">IF(Kategori!$B5="","",Kategori!$B5)</f>
        <v>Penjualan Tunai</v>
      </c>
      <c r="C6" s="41" t="n">
        <f aca="false">IF($B6="","",SUMIFS('Buku Kas'!$F$8:$F$507,'Buku Kas'!$D$8:$D$507,$B6,'Buku Kas'!$B$8:$B$507,"&gt;="&amp;DATE('Rekap Bulanan'!$C$4,1,1),'Buku Kas'!$B$8:$B$507,"&lt;="&amp;DATE('Rekap Bulanan'!$C$4,12,31)))</f>
        <v>6910000</v>
      </c>
      <c r="D6" s="48" t="n">
        <f aca="false">IF(OR($B6="",$C$36=0),"",$C6/$C$36)</f>
        <v>0.73432518597237</v>
      </c>
      <c r="E6" s="16" t="n">
        <f aca="false">IF($F6="","",COUNTA($F$6:$F6))</f>
        <v>1</v>
      </c>
      <c r="F6" s="40" t="str">
        <f aca="false">IF(Kategori!$E5="","",Kategori!$E5)</f>
        <v>Pembelian Barang</v>
      </c>
      <c r="G6" s="41" t="n">
        <f aca="false">IF($F6="","",SUMIFS('Buku Kas'!$G$8:$G$507,'Buku Kas'!$D$8:$D$507,$F6,'Buku Kas'!$B$8:$B$507,"&gt;="&amp;DATE('Rekap Bulanan'!$C$4,1,1),'Buku Kas'!$B$8:$B$507,"&lt;="&amp;DATE('Rekap Bulanan'!$C$4,12,31)))</f>
        <v>4200000</v>
      </c>
      <c r="H6" s="48" t="n">
        <f aca="false">IF(OR($F6="",$G$36=0),"",$G6/$G$36)</f>
        <v>0.517241379310345</v>
      </c>
    </row>
    <row r="7" customFormat="false" ht="15" hidden="false" customHeight="true" outlineLevel="0" collapsed="false">
      <c r="A7" s="16" t="n">
        <f aca="false">IF($B7="","",COUNTA($B$6:$B7))</f>
        <v>2</v>
      </c>
      <c r="B7" s="40" t="str">
        <f aca="false">IF(Kategori!$B6="","",Kategori!$B6)</f>
        <v>Pelunasan Piutang</v>
      </c>
      <c r="C7" s="41" t="n">
        <f aca="false">IF($B7="","",SUMIFS('Buku Kas'!$F$8:$F$507,'Buku Kas'!$D$8:$D$507,$B7,'Buku Kas'!$B$8:$B$507,"&gt;="&amp;DATE('Rekap Bulanan'!$C$4,1,1),'Buku Kas'!$B$8:$B$507,"&lt;="&amp;DATE('Rekap Bulanan'!$C$4,12,31)))</f>
        <v>2500000</v>
      </c>
      <c r="D7" s="48" t="n">
        <f aca="false">IF(OR($B7="",$C$36=0),"",$C7/$C$36)</f>
        <v>0.26567481402763</v>
      </c>
      <c r="E7" s="16" t="n">
        <f aca="false">IF($F7="","",COUNTA($F$6:$F7))</f>
        <v>2</v>
      </c>
      <c r="F7" s="40" t="str">
        <f aca="false">IF(Kategori!$E6="","",Kategori!$E6)</f>
        <v>Gaji &amp; Upah</v>
      </c>
      <c r="G7" s="41" t="n">
        <f aca="false">IF($F7="","",SUMIFS('Buku Kas'!$G$8:$G$507,'Buku Kas'!$D$8:$D$507,$F7,'Buku Kas'!$B$8:$B$507,"&gt;="&amp;DATE('Rekap Bulanan'!$C$4,1,1),'Buku Kas'!$B$8:$B$507,"&lt;="&amp;DATE('Rekap Bulanan'!$C$4,12,31)))</f>
        <v>3000000</v>
      </c>
      <c r="H7" s="48" t="n">
        <f aca="false">IF(OR($F7="",$G$36=0),"",$G7/$G$36)</f>
        <v>0.369458128078818</v>
      </c>
    </row>
    <row r="8" customFormat="false" ht="15" hidden="false" customHeight="true" outlineLevel="0" collapsed="false">
      <c r="A8" s="16" t="n">
        <f aca="false">IF($B8="","",COUNTA($B$6:$B8))</f>
        <v>3</v>
      </c>
      <c r="B8" s="40" t="str">
        <f aca="false">IF(Kategori!$B7="","",Kategori!$B7)</f>
        <v>Modal Masuk</v>
      </c>
      <c r="C8" s="41" t="n">
        <f aca="false">IF($B8="","",SUMIFS('Buku Kas'!$F$8:$F$507,'Buku Kas'!$D$8:$D$507,$B8,'Buku Kas'!$B$8:$B$507,"&gt;="&amp;DATE('Rekap Bulanan'!$C$4,1,1),'Buku Kas'!$B$8:$B$507,"&lt;="&amp;DATE('Rekap Bulanan'!$C$4,12,31)))</f>
        <v>0</v>
      </c>
      <c r="D8" s="48" t="n">
        <f aca="false">IF(OR($B8="",$C$36=0),"",$C8/$C$36)</f>
        <v>0</v>
      </c>
      <c r="E8" s="16" t="n">
        <f aca="false">IF($F8="","",COUNTA($F$6:$F8))</f>
        <v>3</v>
      </c>
      <c r="F8" s="40" t="str">
        <f aca="false">IF(Kategori!$E7="","",Kategori!$E7)</f>
        <v>Sewa Tempat</v>
      </c>
      <c r="G8" s="41" t="n">
        <f aca="false">IF($F8="","",SUMIFS('Buku Kas'!$G$8:$G$507,'Buku Kas'!$D$8:$D$507,$F8,'Buku Kas'!$B$8:$B$507,"&gt;="&amp;DATE('Rekap Bulanan'!$C$4,1,1),'Buku Kas'!$B$8:$B$507,"&lt;="&amp;DATE('Rekap Bulanan'!$C$4,12,31)))</f>
        <v>0</v>
      </c>
      <c r="H8" s="48" t="n">
        <f aca="false">IF(OR($F8="",$G$36=0),"",$G8/$G$36)</f>
        <v>0</v>
      </c>
    </row>
    <row r="9" customFormat="false" ht="15" hidden="false" customHeight="true" outlineLevel="0" collapsed="false">
      <c r="A9" s="16" t="n">
        <f aca="false">IF($B9="","",COUNTA($B$6:$B9))</f>
        <v>4</v>
      </c>
      <c r="B9" s="40" t="str">
        <f aca="false">IF(Kategori!$B8="","",Kategori!$B8)</f>
        <v>Pinjaman Diterima</v>
      </c>
      <c r="C9" s="41" t="n">
        <f aca="false">IF($B9="","",SUMIFS('Buku Kas'!$F$8:$F$507,'Buku Kas'!$D$8:$D$507,$B9,'Buku Kas'!$B$8:$B$507,"&gt;="&amp;DATE('Rekap Bulanan'!$C$4,1,1),'Buku Kas'!$B$8:$B$507,"&lt;="&amp;DATE('Rekap Bulanan'!$C$4,12,31)))</f>
        <v>0</v>
      </c>
      <c r="D9" s="48" t="n">
        <f aca="false">IF(OR($B9="",$C$36=0),"",$C9/$C$36)</f>
        <v>0</v>
      </c>
      <c r="E9" s="16" t="n">
        <f aca="false">IF($F9="","",COUNTA($F$6:$F9))</f>
        <v>4</v>
      </c>
      <c r="F9" s="40" t="str">
        <f aca="false">IF(Kategori!$E8="","",Kategori!$E8)</f>
        <v>Listrik, Air &amp; Internet</v>
      </c>
      <c r="G9" s="41" t="n">
        <f aca="false">IF($F9="","",SUMIFS('Buku Kas'!$G$8:$G$507,'Buku Kas'!$D$8:$D$507,$F9,'Buku Kas'!$B$8:$B$507,"&gt;="&amp;DATE('Rekap Bulanan'!$C$4,1,1),'Buku Kas'!$B$8:$B$507,"&lt;="&amp;DATE('Rekap Bulanan'!$C$4,12,31)))</f>
        <v>680000</v>
      </c>
      <c r="H9" s="48" t="n">
        <f aca="false">IF(OR($F9="",$G$36=0),"",$G9/$G$36)</f>
        <v>0.083743842364532</v>
      </c>
    </row>
    <row r="10" customFormat="false" ht="15" hidden="false" customHeight="true" outlineLevel="0" collapsed="false">
      <c r="A10" s="16" t="n">
        <f aca="false">IF($B10="","",COUNTA($B$6:$B10))</f>
        <v>5</v>
      </c>
      <c r="B10" s="40" t="str">
        <f aca="false">IF(Kategori!$B9="","",Kategori!$B9)</f>
        <v>Pendapatan Lain</v>
      </c>
      <c r="C10" s="41" t="n">
        <f aca="false">IF($B10="","",SUMIFS('Buku Kas'!$F$8:$F$507,'Buku Kas'!$D$8:$D$507,$B10,'Buku Kas'!$B$8:$B$507,"&gt;="&amp;DATE('Rekap Bulanan'!$C$4,1,1),'Buku Kas'!$B$8:$B$507,"&lt;="&amp;DATE('Rekap Bulanan'!$C$4,12,31)))</f>
        <v>0</v>
      </c>
      <c r="D10" s="48" t="n">
        <f aca="false">IF(OR($B10="",$C$36=0),"",$C10/$C$36)</f>
        <v>0</v>
      </c>
      <c r="E10" s="16" t="n">
        <f aca="false">IF($F10="","",COUNTA($F$6:$F10))</f>
        <v>5</v>
      </c>
      <c r="F10" s="40" t="str">
        <f aca="false">IF(Kategori!$E9="","",Kategori!$E9)</f>
        <v>Transport &amp; Bensin</v>
      </c>
      <c r="G10" s="41" t="n">
        <f aca="false">IF($F10="","",SUMIFS('Buku Kas'!$G$8:$G$507,'Buku Kas'!$D$8:$D$507,$F10,'Buku Kas'!$B$8:$B$507,"&gt;="&amp;DATE('Rekap Bulanan'!$C$4,1,1),'Buku Kas'!$B$8:$B$507,"&lt;="&amp;DATE('Rekap Bulanan'!$C$4,12,31)))</f>
        <v>240000</v>
      </c>
      <c r="H10" s="48" t="n">
        <f aca="false">IF(OR($F10="",$G$36=0),"",$G10/$G$36)</f>
        <v>0.0295566502463054</v>
      </c>
    </row>
    <row r="11" customFormat="false" ht="15" hidden="false" customHeight="true" outlineLevel="0" collapsed="false">
      <c r="A11" s="16" t="str">
        <f aca="false">IF($B11="","",COUNTA($B$6:$B11))</f>
        <v/>
      </c>
      <c r="B11" s="40" t="str">
        <f aca="false">IF(Kategori!$B10="","",Kategori!$B10)</f>
        <v/>
      </c>
      <c r="C11" s="41" t="str">
        <f aca="false">IF($B11="","",SUMIFS('Buku Kas'!$F$8:$F$507,'Buku Kas'!$D$8:$D$507,$B11,'Buku Kas'!$B$8:$B$507,"&gt;="&amp;DATE('Rekap Bulanan'!$C$4,1,1),'Buku Kas'!$B$8:$B$507,"&lt;="&amp;DATE('Rekap Bulanan'!$C$4,12,31)))</f>
        <v/>
      </c>
      <c r="D11" s="48" t="str">
        <f aca="false">IF(OR($B11="",$C$36=0),"",$C11/$C$36)</f>
        <v/>
      </c>
      <c r="E11" s="16" t="n">
        <f aca="false">IF($F11="","",COUNTA($F$6:$F11))</f>
        <v>6</v>
      </c>
      <c r="F11" s="40" t="str">
        <f aca="false">IF(Kategori!$E10="","",Kategori!$E10)</f>
        <v>Kemasan &amp; Perlengkapan</v>
      </c>
      <c r="G11" s="41" t="n">
        <f aca="false">IF($F11="","",SUMIFS('Buku Kas'!$G$8:$G$507,'Buku Kas'!$D$8:$D$507,$F11,'Buku Kas'!$B$8:$B$507,"&gt;="&amp;DATE('Rekap Bulanan'!$C$4,1,1),'Buku Kas'!$B$8:$B$507,"&lt;="&amp;DATE('Rekap Bulanan'!$C$4,12,31)))</f>
        <v>0</v>
      </c>
      <c r="H11" s="48" t="n">
        <f aca="false">IF(OR($F11="",$G$36=0),"",$G11/$G$36)</f>
        <v>0</v>
      </c>
    </row>
    <row r="12" customFormat="false" ht="15" hidden="false" customHeight="true" outlineLevel="0" collapsed="false">
      <c r="A12" s="16" t="str">
        <f aca="false">IF($B12="","",COUNTA($B$6:$B12))</f>
        <v/>
      </c>
      <c r="B12" s="40" t="str">
        <f aca="false">IF(Kategori!$B11="","",Kategori!$B11)</f>
        <v/>
      </c>
      <c r="C12" s="41" t="str">
        <f aca="false">IF($B12="","",SUMIFS('Buku Kas'!$F$8:$F$507,'Buku Kas'!$D$8:$D$507,$B12,'Buku Kas'!$B$8:$B$507,"&gt;="&amp;DATE('Rekap Bulanan'!$C$4,1,1),'Buku Kas'!$B$8:$B$507,"&lt;="&amp;DATE('Rekap Bulanan'!$C$4,12,31)))</f>
        <v/>
      </c>
      <c r="D12" s="48" t="str">
        <f aca="false">IF(OR($B12="",$C$36=0),"",$C12/$C$36)</f>
        <v/>
      </c>
      <c r="E12" s="16" t="n">
        <f aca="false">IF($F12="","",COUNTA($F$6:$F12))</f>
        <v>7</v>
      </c>
      <c r="F12" s="40" t="str">
        <f aca="false">IF(Kategori!$E11="","",Kategori!$E11)</f>
        <v>Iklan &amp; Promosi</v>
      </c>
      <c r="G12" s="41" t="n">
        <f aca="false">IF($F12="","",SUMIFS('Buku Kas'!$G$8:$G$507,'Buku Kas'!$D$8:$D$507,$F12,'Buku Kas'!$B$8:$B$507,"&gt;="&amp;DATE('Rekap Bulanan'!$C$4,1,1),'Buku Kas'!$B$8:$B$507,"&lt;="&amp;DATE('Rekap Bulanan'!$C$4,12,31)))</f>
        <v>0</v>
      </c>
      <c r="H12" s="48" t="n">
        <f aca="false">IF(OR($F12="",$G$36=0),"",$G12/$G$36)</f>
        <v>0</v>
      </c>
    </row>
    <row r="13" customFormat="false" ht="15" hidden="false" customHeight="true" outlineLevel="0" collapsed="false">
      <c r="A13" s="16" t="str">
        <f aca="false">IF($B13="","",COUNTA($B$6:$B13))</f>
        <v/>
      </c>
      <c r="B13" s="40" t="str">
        <f aca="false">IF(Kategori!$B12="","",Kategori!$B12)</f>
        <v/>
      </c>
      <c r="C13" s="41" t="str">
        <f aca="false">IF($B13="","",SUMIFS('Buku Kas'!$F$8:$F$507,'Buku Kas'!$D$8:$D$507,$B13,'Buku Kas'!$B$8:$B$507,"&gt;="&amp;DATE('Rekap Bulanan'!$C$4,1,1),'Buku Kas'!$B$8:$B$507,"&lt;="&amp;DATE('Rekap Bulanan'!$C$4,12,31)))</f>
        <v/>
      </c>
      <c r="D13" s="48" t="str">
        <f aca="false">IF(OR($B13="",$C$36=0),"",$C13/$C$36)</f>
        <v/>
      </c>
      <c r="E13" s="16" t="n">
        <f aca="false">IF($F13="","",COUNTA($F$6:$F13))</f>
        <v>8</v>
      </c>
      <c r="F13" s="40" t="str">
        <f aca="false">IF(Kategori!$E12="","",Kategori!$E12)</f>
        <v>Perawatan &amp; Perbaikan</v>
      </c>
      <c r="G13" s="41" t="n">
        <f aca="false">IF($F13="","",SUMIFS('Buku Kas'!$G$8:$G$507,'Buku Kas'!$D$8:$D$507,$F13,'Buku Kas'!$B$8:$B$507,"&gt;="&amp;DATE('Rekap Bulanan'!$C$4,1,1),'Buku Kas'!$B$8:$B$507,"&lt;="&amp;DATE('Rekap Bulanan'!$C$4,12,31)))</f>
        <v>0</v>
      </c>
      <c r="H13" s="48" t="n">
        <f aca="false">IF(OR($F13="",$G$36=0),"",$G13/$G$36)</f>
        <v>0</v>
      </c>
    </row>
    <row r="14" customFormat="false" ht="15" hidden="false" customHeight="true" outlineLevel="0" collapsed="false">
      <c r="A14" s="16" t="str">
        <f aca="false">IF($B14="","",COUNTA($B$6:$B14))</f>
        <v/>
      </c>
      <c r="B14" s="40" t="str">
        <f aca="false">IF(Kategori!$B13="","",Kategori!$B13)</f>
        <v/>
      </c>
      <c r="C14" s="41" t="str">
        <f aca="false">IF($B14="","",SUMIFS('Buku Kas'!$F$8:$F$507,'Buku Kas'!$D$8:$D$507,$B14,'Buku Kas'!$B$8:$B$507,"&gt;="&amp;DATE('Rekap Bulanan'!$C$4,1,1),'Buku Kas'!$B$8:$B$507,"&lt;="&amp;DATE('Rekap Bulanan'!$C$4,12,31)))</f>
        <v/>
      </c>
      <c r="D14" s="48" t="str">
        <f aca="false">IF(OR($B14="",$C$36=0),"",$C14/$C$36)</f>
        <v/>
      </c>
      <c r="E14" s="16" t="n">
        <f aca="false">IF($F14="","",COUNTA($F$6:$F14))</f>
        <v>9</v>
      </c>
      <c r="F14" s="40" t="str">
        <f aca="false">IF(Kategori!$E13="","",Kategori!$E13)</f>
        <v>Pajak &amp; Retribusi</v>
      </c>
      <c r="G14" s="41" t="n">
        <f aca="false">IF($F14="","",SUMIFS('Buku Kas'!$G$8:$G$507,'Buku Kas'!$D$8:$D$507,$F14,'Buku Kas'!$B$8:$B$507,"&gt;="&amp;DATE('Rekap Bulanan'!$C$4,1,1),'Buku Kas'!$B$8:$B$507,"&lt;="&amp;DATE('Rekap Bulanan'!$C$4,12,31)))</f>
        <v>0</v>
      </c>
      <c r="H14" s="48" t="n">
        <f aca="false">IF(OR($F14="",$G$36=0),"",$G14/$G$36)</f>
        <v>0</v>
      </c>
    </row>
    <row r="15" customFormat="false" ht="15" hidden="false" customHeight="true" outlineLevel="0" collapsed="false">
      <c r="A15" s="16" t="str">
        <f aca="false">IF($B15="","",COUNTA($B$6:$B15))</f>
        <v/>
      </c>
      <c r="B15" s="40" t="str">
        <f aca="false">IF(Kategori!$B14="","",Kategori!$B14)</f>
        <v/>
      </c>
      <c r="C15" s="41" t="str">
        <f aca="false">IF($B15="","",SUMIFS('Buku Kas'!$F$8:$F$507,'Buku Kas'!$D$8:$D$507,$B15,'Buku Kas'!$B$8:$B$507,"&gt;="&amp;DATE('Rekap Bulanan'!$C$4,1,1),'Buku Kas'!$B$8:$B$507,"&lt;="&amp;DATE('Rekap Bulanan'!$C$4,12,31)))</f>
        <v/>
      </c>
      <c r="D15" s="48" t="str">
        <f aca="false">IF(OR($B15="",$C$36=0),"",$C15/$C$36)</f>
        <v/>
      </c>
      <c r="E15" s="16" t="n">
        <f aca="false">IF($F15="","",COUNTA($F$6:$F15))</f>
        <v>10</v>
      </c>
      <c r="F15" s="40" t="str">
        <f aca="false">IF(Kategori!$E14="","",Kategori!$E14)</f>
        <v>Bayar Utang</v>
      </c>
      <c r="G15" s="41" t="n">
        <f aca="false">IF($F15="","",SUMIFS('Buku Kas'!$G$8:$G$507,'Buku Kas'!$D$8:$D$507,$F15,'Buku Kas'!$B$8:$B$507,"&gt;="&amp;DATE('Rekap Bulanan'!$C$4,1,1),'Buku Kas'!$B$8:$B$507,"&lt;="&amp;DATE('Rekap Bulanan'!$C$4,12,31)))</f>
        <v>0</v>
      </c>
      <c r="H15" s="48" t="n">
        <f aca="false">IF(OR($F15="",$G$36=0),"",$G15/$G$36)</f>
        <v>0</v>
      </c>
    </row>
    <row r="16" customFormat="false" ht="15" hidden="false" customHeight="true" outlineLevel="0" collapsed="false">
      <c r="A16" s="16" t="str">
        <f aca="false">IF($B16="","",COUNTA($B$6:$B16))</f>
        <v/>
      </c>
      <c r="B16" s="40" t="str">
        <f aca="false">IF(Kategori!$B15="","",Kategori!$B15)</f>
        <v/>
      </c>
      <c r="C16" s="41" t="str">
        <f aca="false">IF($B16="","",SUMIFS('Buku Kas'!$F$8:$F$507,'Buku Kas'!$D$8:$D$507,$B16,'Buku Kas'!$B$8:$B$507,"&gt;="&amp;DATE('Rekap Bulanan'!$C$4,1,1),'Buku Kas'!$B$8:$B$507,"&lt;="&amp;DATE('Rekap Bulanan'!$C$4,12,31)))</f>
        <v/>
      </c>
      <c r="D16" s="48" t="str">
        <f aca="false">IF(OR($B16="",$C$36=0),"",$C16/$C$36)</f>
        <v/>
      </c>
      <c r="E16" s="16" t="n">
        <f aca="false">IF($F16="","",COUNTA($F$6:$F16))</f>
        <v>11</v>
      </c>
      <c r="F16" s="40" t="str">
        <f aca="false">IF(Kategori!$E15="","",Kategori!$E15)</f>
        <v>Prive</v>
      </c>
      <c r="G16" s="41" t="n">
        <f aca="false">IF($F16="","",SUMIFS('Buku Kas'!$G$8:$G$507,'Buku Kas'!$D$8:$D$507,$F16,'Buku Kas'!$B$8:$B$507,"&gt;="&amp;DATE('Rekap Bulanan'!$C$4,1,1),'Buku Kas'!$B$8:$B$507,"&lt;="&amp;DATE('Rekap Bulanan'!$C$4,12,31)))</f>
        <v>0</v>
      </c>
      <c r="H16" s="48" t="n">
        <f aca="false">IF(OR($F16="",$G$36=0),"",$G16/$G$36)</f>
        <v>0</v>
      </c>
    </row>
    <row r="17" customFormat="false" ht="15" hidden="false" customHeight="true" outlineLevel="0" collapsed="false">
      <c r="A17" s="16" t="str">
        <f aca="false">IF($B17="","",COUNTA($B$6:$B17))</f>
        <v/>
      </c>
      <c r="B17" s="40" t="str">
        <f aca="false">IF(Kategori!$B16="","",Kategori!$B16)</f>
        <v/>
      </c>
      <c r="C17" s="41" t="str">
        <f aca="false">IF($B17="","",SUMIFS('Buku Kas'!$F$8:$F$507,'Buku Kas'!$D$8:$D$507,$B17,'Buku Kas'!$B$8:$B$507,"&gt;="&amp;DATE('Rekap Bulanan'!$C$4,1,1),'Buku Kas'!$B$8:$B$507,"&lt;="&amp;DATE('Rekap Bulanan'!$C$4,12,31)))</f>
        <v/>
      </c>
      <c r="D17" s="48" t="str">
        <f aca="false">IF(OR($B17="",$C$36=0),"",$C17/$C$36)</f>
        <v/>
      </c>
      <c r="E17" s="16" t="n">
        <f aca="false">IF($F17="","",COUNTA($F$6:$F17))</f>
        <v>12</v>
      </c>
      <c r="F17" s="40" t="str">
        <f aca="false">IF(Kategori!$E16="","",Kategori!$E16)</f>
        <v>Pengeluaran Lain</v>
      </c>
      <c r="G17" s="41" t="n">
        <f aca="false">IF($F17="","",SUMIFS('Buku Kas'!$G$8:$G$507,'Buku Kas'!$D$8:$D$507,$F17,'Buku Kas'!$B$8:$B$507,"&gt;="&amp;DATE('Rekap Bulanan'!$C$4,1,1),'Buku Kas'!$B$8:$B$507,"&lt;="&amp;DATE('Rekap Bulanan'!$C$4,12,31)))</f>
        <v>0</v>
      </c>
      <c r="H17" s="48" t="n">
        <f aca="false">IF(OR($F17="",$G$36=0),"",$G17/$G$36)</f>
        <v>0</v>
      </c>
    </row>
    <row r="18" customFormat="false" ht="15" hidden="false" customHeight="true" outlineLevel="0" collapsed="false">
      <c r="A18" s="16" t="str">
        <f aca="false">IF($B18="","",COUNTA($B$6:$B18))</f>
        <v/>
      </c>
      <c r="B18" s="40" t="str">
        <f aca="false">IF(Kategori!$B17="","",Kategori!$B17)</f>
        <v/>
      </c>
      <c r="C18" s="41" t="str">
        <f aca="false">IF($B18="","",SUMIFS('Buku Kas'!$F$8:$F$507,'Buku Kas'!$D$8:$D$507,$B18,'Buku Kas'!$B$8:$B$507,"&gt;="&amp;DATE('Rekap Bulanan'!$C$4,1,1),'Buku Kas'!$B$8:$B$507,"&lt;="&amp;DATE('Rekap Bulanan'!$C$4,12,31)))</f>
        <v/>
      </c>
      <c r="D18" s="48" t="str">
        <f aca="false">IF(OR($B18="",$C$36=0),"",$C18/$C$36)</f>
        <v/>
      </c>
      <c r="E18" s="16" t="str">
        <f aca="false">IF($F18="","",COUNTA($F$6:$F18))</f>
        <v/>
      </c>
      <c r="F18" s="40" t="str">
        <f aca="false">IF(Kategori!$E17="","",Kategori!$E17)</f>
        <v/>
      </c>
      <c r="G18" s="41" t="str">
        <f aca="false">IF($F18="","",SUMIFS('Buku Kas'!$G$8:$G$507,'Buku Kas'!$D$8:$D$507,$F18,'Buku Kas'!$B$8:$B$507,"&gt;="&amp;DATE('Rekap Bulanan'!$C$4,1,1),'Buku Kas'!$B$8:$B$507,"&lt;="&amp;DATE('Rekap Bulanan'!$C$4,12,31)))</f>
        <v/>
      </c>
      <c r="H18" s="48" t="str">
        <f aca="false">IF(OR($F18="",$G$36=0),"",$G18/$G$36)</f>
        <v/>
      </c>
    </row>
    <row r="19" customFormat="false" ht="15" hidden="false" customHeight="true" outlineLevel="0" collapsed="false">
      <c r="A19" s="16" t="str">
        <f aca="false">IF($B19="","",COUNTA($B$6:$B19))</f>
        <v/>
      </c>
      <c r="B19" s="40" t="str">
        <f aca="false">IF(Kategori!$B18="","",Kategori!$B18)</f>
        <v/>
      </c>
      <c r="C19" s="41" t="str">
        <f aca="false">IF($B19="","",SUMIFS('Buku Kas'!$F$8:$F$507,'Buku Kas'!$D$8:$D$507,$B19,'Buku Kas'!$B$8:$B$507,"&gt;="&amp;DATE('Rekap Bulanan'!$C$4,1,1),'Buku Kas'!$B$8:$B$507,"&lt;="&amp;DATE('Rekap Bulanan'!$C$4,12,31)))</f>
        <v/>
      </c>
      <c r="D19" s="48" t="str">
        <f aca="false">IF(OR($B19="",$C$36=0),"",$C19/$C$36)</f>
        <v/>
      </c>
      <c r="E19" s="16" t="str">
        <f aca="false">IF($F19="","",COUNTA($F$6:$F19))</f>
        <v/>
      </c>
      <c r="F19" s="40" t="str">
        <f aca="false">IF(Kategori!$E18="","",Kategori!$E18)</f>
        <v/>
      </c>
      <c r="G19" s="41" t="str">
        <f aca="false">IF($F19="","",SUMIFS('Buku Kas'!$G$8:$G$507,'Buku Kas'!$D$8:$D$507,$F19,'Buku Kas'!$B$8:$B$507,"&gt;="&amp;DATE('Rekap Bulanan'!$C$4,1,1),'Buku Kas'!$B$8:$B$507,"&lt;="&amp;DATE('Rekap Bulanan'!$C$4,12,31)))</f>
        <v/>
      </c>
      <c r="H19" s="48" t="str">
        <f aca="false">IF(OR($F19="",$G$36=0),"",$G19/$G$36)</f>
        <v/>
      </c>
    </row>
    <row r="20" customFormat="false" ht="15" hidden="false" customHeight="true" outlineLevel="0" collapsed="false">
      <c r="A20" s="16" t="str">
        <f aca="false">IF($B20="","",COUNTA($B$6:$B20))</f>
        <v/>
      </c>
      <c r="B20" s="40" t="str">
        <f aca="false">IF(Kategori!$B19="","",Kategori!$B19)</f>
        <v/>
      </c>
      <c r="C20" s="41" t="str">
        <f aca="false">IF($B20="","",SUMIFS('Buku Kas'!$F$8:$F$507,'Buku Kas'!$D$8:$D$507,$B20,'Buku Kas'!$B$8:$B$507,"&gt;="&amp;DATE('Rekap Bulanan'!$C$4,1,1),'Buku Kas'!$B$8:$B$507,"&lt;="&amp;DATE('Rekap Bulanan'!$C$4,12,31)))</f>
        <v/>
      </c>
      <c r="D20" s="48" t="str">
        <f aca="false">IF(OR($B20="",$C$36=0),"",$C20/$C$36)</f>
        <v/>
      </c>
      <c r="E20" s="16" t="str">
        <f aca="false">IF($F20="","",COUNTA($F$6:$F20))</f>
        <v/>
      </c>
      <c r="F20" s="40" t="str">
        <f aca="false">IF(Kategori!$E19="","",Kategori!$E19)</f>
        <v/>
      </c>
      <c r="G20" s="41" t="str">
        <f aca="false">IF($F20="","",SUMIFS('Buku Kas'!$G$8:$G$507,'Buku Kas'!$D$8:$D$507,$F20,'Buku Kas'!$B$8:$B$507,"&gt;="&amp;DATE('Rekap Bulanan'!$C$4,1,1),'Buku Kas'!$B$8:$B$507,"&lt;="&amp;DATE('Rekap Bulanan'!$C$4,12,31)))</f>
        <v/>
      </c>
      <c r="H20" s="48" t="str">
        <f aca="false">IF(OR($F20="",$G$36=0),"",$G20/$G$36)</f>
        <v/>
      </c>
    </row>
    <row r="21" customFormat="false" ht="15" hidden="false" customHeight="true" outlineLevel="0" collapsed="false">
      <c r="A21" s="16" t="str">
        <f aca="false">IF($B21="","",COUNTA($B$6:$B21))</f>
        <v/>
      </c>
      <c r="B21" s="40" t="str">
        <f aca="false">IF(Kategori!$B20="","",Kategori!$B20)</f>
        <v/>
      </c>
      <c r="C21" s="41" t="str">
        <f aca="false">IF($B21="","",SUMIFS('Buku Kas'!$F$8:$F$507,'Buku Kas'!$D$8:$D$507,$B21,'Buku Kas'!$B$8:$B$507,"&gt;="&amp;DATE('Rekap Bulanan'!$C$4,1,1),'Buku Kas'!$B$8:$B$507,"&lt;="&amp;DATE('Rekap Bulanan'!$C$4,12,31)))</f>
        <v/>
      </c>
      <c r="D21" s="48" t="str">
        <f aca="false">IF(OR($B21="",$C$36=0),"",$C21/$C$36)</f>
        <v/>
      </c>
      <c r="E21" s="16" t="str">
        <f aca="false">IF($F21="","",COUNTA($F$6:$F21))</f>
        <v/>
      </c>
      <c r="F21" s="40" t="str">
        <f aca="false">IF(Kategori!$E20="","",Kategori!$E20)</f>
        <v/>
      </c>
      <c r="G21" s="41" t="str">
        <f aca="false">IF($F21="","",SUMIFS('Buku Kas'!$G$8:$G$507,'Buku Kas'!$D$8:$D$507,$F21,'Buku Kas'!$B$8:$B$507,"&gt;="&amp;DATE('Rekap Bulanan'!$C$4,1,1),'Buku Kas'!$B$8:$B$507,"&lt;="&amp;DATE('Rekap Bulanan'!$C$4,12,31)))</f>
        <v/>
      </c>
      <c r="H21" s="48" t="str">
        <f aca="false">IF(OR($F21="",$G$36=0),"",$G21/$G$36)</f>
        <v/>
      </c>
    </row>
    <row r="22" customFormat="false" ht="15" hidden="false" customHeight="true" outlineLevel="0" collapsed="false">
      <c r="A22" s="16" t="str">
        <f aca="false">IF($B22="","",COUNTA($B$6:$B22))</f>
        <v/>
      </c>
      <c r="B22" s="40" t="str">
        <f aca="false">IF(Kategori!$B21="","",Kategori!$B21)</f>
        <v/>
      </c>
      <c r="C22" s="41" t="str">
        <f aca="false">IF($B22="","",SUMIFS('Buku Kas'!$F$8:$F$507,'Buku Kas'!$D$8:$D$507,$B22,'Buku Kas'!$B$8:$B$507,"&gt;="&amp;DATE('Rekap Bulanan'!$C$4,1,1),'Buku Kas'!$B$8:$B$507,"&lt;="&amp;DATE('Rekap Bulanan'!$C$4,12,31)))</f>
        <v/>
      </c>
      <c r="D22" s="48" t="str">
        <f aca="false">IF(OR($B22="",$C$36=0),"",$C22/$C$36)</f>
        <v/>
      </c>
      <c r="E22" s="16" t="str">
        <f aca="false">IF($F22="","",COUNTA($F$6:$F22))</f>
        <v/>
      </c>
      <c r="F22" s="40" t="str">
        <f aca="false">IF(Kategori!$E21="","",Kategori!$E21)</f>
        <v/>
      </c>
      <c r="G22" s="41" t="str">
        <f aca="false">IF($F22="","",SUMIFS('Buku Kas'!$G$8:$G$507,'Buku Kas'!$D$8:$D$507,$F22,'Buku Kas'!$B$8:$B$507,"&gt;="&amp;DATE('Rekap Bulanan'!$C$4,1,1),'Buku Kas'!$B$8:$B$507,"&lt;="&amp;DATE('Rekap Bulanan'!$C$4,12,31)))</f>
        <v/>
      </c>
      <c r="H22" s="48" t="str">
        <f aca="false">IF(OR($F22="",$G$36=0),"",$G22/$G$36)</f>
        <v/>
      </c>
    </row>
    <row r="23" customFormat="false" ht="15" hidden="false" customHeight="true" outlineLevel="0" collapsed="false">
      <c r="A23" s="16" t="str">
        <f aca="false">IF($B23="","",COUNTA($B$6:$B23))</f>
        <v/>
      </c>
      <c r="B23" s="40" t="str">
        <f aca="false">IF(Kategori!$B22="","",Kategori!$B22)</f>
        <v/>
      </c>
      <c r="C23" s="41" t="str">
        <f aca="false">IF($B23="","",SUMIFS('Buku Kas'!$F$8:$F$507,'Buku Kas'!$D$8:$D$507,$B23,'Buku Kas'!$B$8:$B$507,"&gt;="&amp;DATE('Rekap Bulanan'!$C$4,1,1),'Buku Kas'!$B$8:$B$507,"&lt;="&amp;DATE('Rekap Bulanan'!$C$4,12,31)))</f>
        <v/>
      </c>
      <c r="D23" s="48" t="str">
        <f aca="false">IF(OR($B23="",$C$36=0),"",$C23/$C$36)</f>
        <v/>
      </c>
      <c r="E23" s="16" t="str">
        <f aca="false">IF($F23="","",COUNTA($F$6:$F23))</f>
        <v/>
      </c>
      <c r="F23" s="40" t="str">
        <f aca="false">IF(Kategori!$E22="","",Kategori!$E22)</f>
        <v/>
      </c>
      <c r="G23" s="41" t="str">
        <f aca="false">IF($F23="","",SUMIFS('Buku Kas'!$G$8:$G$507,'Buku Kas'!$D$8:$D$507,$F23,'Buku Kas'!$B$8:$B$507,"&gt;="&amp;DATE('Rekap Bulanan'!$C$4,1,1),'Buku Kas'!$B$8:$B$507,"&lt;="&amp;DATE('Rekap Bulanan'!$C$4,12,31)))</f>
        <v/>
      </c>
      <c r="H23" s="48" t="str">
        <f aca="false">IF(OR($F23="",$G$36=0),"",$G23/$G$36)</f>
        <v/>
      </c>
    </row>
    <row r="24" customFormat="false" ht="15" hidden="false" customHeight="true" outlineLevel="0" collapsed="false">
      <c r="A24" s="16" t="str">
        <f aca="false">IF($B24="","",COUNTA($B$6:$B24))</f>
        <v/>
      </c>
      <c r="B24" s="40" t="str">
        <f aca="false">IF(Kategori!$B23="","",Kategori!$B23)</f>
        <v/>
      </c>
      <c r="C24" s="41" t="str">
        <f aca="false">IF($B24="","",SUMIFS('Buku Kas'!$F$8:$F$507,'Buku Kas'!$D$8:$D$507,$B24,'Buku Kas'!$B$8:$B$507,"&gt;="&amp;DATE('Rekap Bulanan'!$C$4,1,1),'Buku Kas'!$B$8:$B$507,"&lt;="&amp;DATE('Rekap Bulanan'!$C$4,12,31)))</f>
        <v/>
      </c>
      <c r="D24" s="48" t="str">
        <f aca="false">IF(OR($B24="",$C$36=0),"",$C24/$C$36)</f>
        <v/>
      </c>
      <c r="E24" s="16" t="str">
        <f aca="false">IF($F24="","",COUNTA($F$6:$F24))</f>
        <v/>
      </c>
      <c r="F24" s="40" t="str">
        <f aca="false">IF(Kategori!$E23="","",Kategori!$E23)</f>
        <v/>
      </c>
      <c r="G24" s="41" t="str">
        <f aca="false">IF($F24="","",SUMIFS('Buku Kas'!$G$8:$G$507,'Buku Kas'!$D$8:$D$507,$F24,'Buku Kas'!$B$8:$B$507,"&gt;="&amp;DATE('Rekap Bulanan'!$C$4,1,1),'Buku Kas'!$B$8:$B$507,"&lt;="&amp;DATE('Rekap Bulanan'!$C$4,12,31)))</f>
        <v/>
      </c>
      <c r="H24" s="48" t="str">
        <f aca="false">IF(OR($F24="",$G$36=0),"",$G24/$G$36)</f>
        <v/>
      </c>
    </row>
    <row r="25" customFormat="false" ht="15" hidden="false" customHeight="true" outlineLevel="0" collapsed="false">
      <c r="A25" s="16" t="str">
        <f aca="false">IF($B25="","",COUNTA($B$6:$B25))</f>
        <v/>
      </c>
      <c r="B25" s="40" t="str">
        <f aca="false">IF(Kategori!$B24="","",Kategori!$B24)</f>
        <v/>
      </c>
      <c r="C25" s="41" t="str">
        <f aca="false">IF($B25="","",SUMIFS('Buku Kas'!$F$8:$F$507,'Buku Kas'!$D$8:$D$507,$B25,'Buku Kas'!$B$8:$B$507,"&gt;="&amp;DATE('Rekap Bulanan'!$C$4,1,1),'Buku Kas'!$B$8:$B$507,"&lt;="&amp;DATE('Rekap Bulanan'!$C$4,12,31)))</f>
        <v/>
      </c>
      <c r="D25" s="48" t="str">
        <f aca="false">IF(OR($B25="",$C$36=0),"",$C25/$C$36)</f>
        <v/>
      </c>
      <c r="E25" s="16" t="str">
        <f aca="false">IF($F25="","",COUNTA($F$6:$F25))</f>
        <v/>
      </c>
      <c r="F25" s="40" t="str">
        <f aca="false">IF(Kategori!$E24="","",Kategori!$E24)</f>
        <v/>
      </c>
      <c r="G25" s="41" t="str">
        <f aca="false">IF($F25="","",SUMIFS('Buku Kas'!$G$8:$G$507,'Buku Kas'!$D$8:$D$507,$F25,'Buku Kas'!$B$8:$B$507,"&gt;="&amp;DATE('Rekap Bulanan'!$C$4,1,1),'Buku Kas'!$B$8:$B$507,"&lt;="&amp;DATE('Rekap Bulanan'!$C$4,12,31)))</f>
        <v/>
      </c>
      <c r="H25" s="48" t="str">
        <f aca="false">IF(OR($F25="",$G$36=0),"",$G25/$G$36)</f>
        <v/>
      </c>
    </row>
    <row r="26" customFormat="false" ht="15" hidden="false" customHeight="true" outlineLevel="0" collapsed="false">
      <c r="A26" s="16" t="str">
        <f aca="false">IF($B26="","",COUNTA($B$6:$B26))</f>
        <v/>
      </c>
      <c r="B26" s="40" t="str">
        <f aca="false">IF(Kategori!$B25="","",Kategori!$B25)</f>
        <v/>
      </c>
      <c r="C26" s="41" t="str">
        <f aca="false">IF($B26="","",SUMIFS('Buku Kas'!$F$8:$F$507,'Buku Kas'!$D$8:$D$507,$B26,'Buku Kas'!$B$8:$B$507,"&gt;="&amp;DATE('Rekap Bulanan'!$C$4,1,1),'Buku Kas'!$B$8:$B$507,"&lt;="&amp;DATE('Rekap Bulanan'!$C$4,12,31)))</f>
        <v/>
      </c>
      <c r="D26" s="48" t="str">
        <f aca="false">IF(OR($B26="",$C$36=0),"",$C26/$C$36)</f>
        <v/>
      </c>
      <c r="E26" s="16" t="str">
        <f aca="false">IF($F26="","",COUNTA($F$6:$F26))</f>
        <v/>
      </c>
      <c r="F26" s="40" t="str">
        <f aca="false">IF(Kategori!$E25="","",Kategori!$E25)</f>
        <v/>
      </c>
      <c r="G26" s="41" t="str">
        <f aca="false">IF($F26="","",SUMIFS('Buku Kas'!$G$8:$G$507,'Buku Kas'!$D$8:$D$507,$F26,'Buku Kas'!$B$8:$B$507,"&gt;="&amp;DATE('Rekap Bulanan'!$C$4,1,1),'Buku Kas'!$B$8:$B$507,"&lt;="&amp;DATE('Rekap Bulanan'!$C$4,12,31)))</f>
        <v/>
      </c>
      <c r="H26" s="48" t="str">
        <f aca="false">IF(OR($F26="",$G$36=0),"",$G26/$G$36)</f>
        <v/>
      </c>
    </row>
    <row r="27" customFormat="false" ht="15" hidden="false" customHeight="true" outlineLevel="0" collapsed="false">
      <c r="A27" s="16" t="str">
        <f aca="false">IF($B27="","",COUNTA($B$6:$B27))</f>
        <v/>
      </c>
      <c r="B27" s="40" t="str">
        <f aca="false">IF(Kategori!$B26="","",Kategori!$B26)</f>
        <v/>
      </c>
      <c r="C27" s="41" t="str">
        <f aca="false">IF($B27="","",SUMIFS('Buku Kas'!$F$8:$F$507,'Buku Kas'!$D$8:$D$507,$B27,'Buku Kas'!$B$8:$B$507,"&gt;="&amp;DATE('Rekap Bulanan'!$C$4,1,1),'Buku Kas'!$B$8:$B$507,"&lt;="&amp;DATE('Rekap Bulanan'!$C$4,12,31)))</f>
        <v/>
      </c>
      <c r="D27" s="48" t="str">
        <f aca="false">IF(OR($B27="",$C$36=0),"",$C27/$C$36)</f>
        <v/>
      </c>
      <c r="E27" s="16" t="str">
        <f aca="false">IF($F27="","",COUNTA($F$6:$F27))</f>
        <v/>
      </c>
      <c r="F27" s="40" t="str">
        <f aca="false">IF(Kategori!$E26="","",Kategori!$E26)</f>
        <v/>
      </c>
      <c r="G27" s="41" t="str">
        <f aca="false">IF($F27="","",SUMIFS('Buku Kas'!$G$8:$G$507,'Buku Kas'!$D$8:$D$507,$F27,'Buku Kas'!$B$8:$B$507,"&gt;="&amp;DATE('Rekap Bulanan'!$C$4,1,1),'Buku Kas'!$B$8:$B$507,"&lt;="&amp;DATE('Rekap Bulanan'!$C$4,12,31)))</f>
        <v/>
      </c>
      <c r="H27" s="48" t="str">
        <f aca="false">IF(OR($F27="",$G$36=0),"",$G27/$G$36)</f>
        <v/>
      </c>
    </row>
    <row r="28" customFormat="false" ht="15" hidden="false" customHeight="true" outlineLevel="0" collapsed="false">
      <c r="A28" s="16" t="str">
        <f aca="false">IF($B28="","",COUNTA($B$6:$B28))</f>
        <v/>
      </c>
      <c r="B28" s="40" t="str">
        <f aca="false">IF(Kategori!$B27="","",Kategori!$B27)</f>
        <v/>
      </c>
      <c r="C28" s="41" t="str">
        <f aca="false">IF($B28="","",SUMIFS('Buku Kas'!$F$8:$F$507,'Buku Kas'!$D$8:$D$507,$B28,'Buku Kas'!$B$8:$B$507,"&gt;="&amp;DATE('Rekap Bulanan'!$C$4,1,1),'Buku Kas'!$B$8:$B$507,"&lt;="&amp;DATE('Rekap Bulanan'!$C$4,12,31)))</f>
        <v/>
      </c>
      <c r="D28" s="48" t="str">
        <f aca="false">IF(OR($B28="",$C$36=0),"",$C28/$C$36)</f>
        <v/>
      </c>
      <c r="E28" s="16" t="str">
        <f aca="false">IF($F28="","",COUNTA($F$6:$F28))</f>
        <v/>
      </c>
      <c r="F28" s="40" t="str">
        <f aca="false">IF(Kategori!$E27="","",Kategori!$E27)</f>
        <v/>
      </c>
      <c r="G28" s="41" t="str">
        <f aca="false">IF($F28="","",SUMIFS('Buku Kas'!$G$8:$G$507,'Buku Kas'!$D$8:$D$507,$F28,'Buku Kas'!$B$8:$B$507,"&gt;="&amp;DATE('Rekap Bulanan'!$C$4,1,1),'Buku Kas'!$B$8:$B$507,"&lt;="&amp;DATE('Rekap Bulanan'!$C$4,12,31)))</f>
        <v/>
      </c>
      <c r="H28" s="48" t="str">
        <f aca="false">IF(OR($F28="",$G$36=0),"",$G28/$G$36)</f>
        <v/>
      </c>
    </row>
    <row r="29" customFormat="false" ht="15" hidden="false" customHeight="true" outlineLevel="0" collapsed="false">
      <c r="A29" s="16" t="str">
        <f aca="false">IF($B29="","",COUNTA($B$6:$B29))</f>
        <v/>
      </c>
      <c r="B29" s="40" t="str">
        <f aca="false">IF(Kategori!$B28="","",Kategori!$B28)</f>
        <v/>
      </c>
      <c r="C29" s="41" t="str">
        <f aca="false">IF($B29="","",SUMIFS('Buku Kas'!$F$8:$F$507,'Buku Kas'!$D$8:$D$507,$B29,'Buku Kas'!$B$8:$B$507,"&gt;="&amp;DATE('Rekap Bulanan'!$C$4,1,1),'Buku Kas'!$B$8:$B$507,"&lt;="&amp;DATE('Rekap Bulanan'!$C$4,12,31)))</f>
        <v/>
      </c>
      <c r="D29" s="48" t="str">
        <f aca="false">IF(OR($B29="",$C$36=0),"",$C29/$C$36)</f>
        <v/>
      </c>
      <c r="E29" s="16" t="str">
        <f aca="false">IF($F29="","",COUNTA($F$6:$F29))</f>
        <v/>
      </c>
      <c r="F29" s="40" t="str">
        <f aca="false">IF(Kategori!$E28="","",Kategori!$E28)</f>
        <v/>
      </c>
      <c r="G29" s="41" t="str">
        <f aca="false">IF($F29="","",SUMIFS('Buku Kas'!$G$8:$G$507,'Buku Kas'!$D$8:$D$507,$F29,'Buku Kas'!$B$8:$B$507,"&gt;="&amp;DATE('Rekap Bulanan'!$C$4,1,1),'Buku Kas'!$B$8:$B$507,"&lt;="&amp;DATE('Rekap Bulanan'!$C$4,12,31)))</f>
        <v/>
      </c>
      <c r="H29" s="48" t="str">
        <f aca="false">IF(OR($F29="",$G$36=0),"",$G29/$G$36)</f>
        <v/>
      </c>
    </row>
    <row r="30" customFormat="false" ht="15" hidden="false" customHeight="true" outlineLevel="0" collapsed="false">
      <c r="A30" s="16" t="str">
        <f aca="false">IF($B30="","",COUNTA($B$6:$B30))</f>
        <v/>
      </c>
      <c r="B30" s="40" t="str">
        <f aca="false">IF(Kategori!$B29="","",Kategori!$B29)</f>
        <v/>
      </c>
      <c r="C30" s="41" t="str">
        <f aca="false">IF($B30="","",SUMIFS('Buku Kas'!$F$8:$F$507,'Buku Kas'!$D$8:$D$507,$B30,'Buku Kas'!$B$8:$B$507,"&gt;="&amp;DATE('Rekap Bulanan'!$C$4,1,1),'Buku Kas'!$B$8:$B$507,"&lt;="&amp;DATE('Rekap Bulanan'!$C$4,12,31)))</f>
        <v/>
      </c>
      <c r="D30" s="48" t="str">
        <f aca="false">IF(OR($B30="",$C$36=0),"",$C30/$C$36)</f>
        <v/>
      </c>
      <c r="E30" s="16" t="str">
        <f aca="false">IF($F30="","",COUNTA($F$6:$F30))</f>
        <v/>
      </c>
      <c r="F30" s="40" t="str">
        <f aca="false">IF(Kategori!$E29="","",Kategori!$E29)</f>
        <v/>
      </c>
      <c r="G30" s="41" t="str">
        <f aca="false">IF($F30="","",SUMIFS('Buku Kas'!$G$8:$G$507,'Buku Kas'!$D$8:$D$507,$F30,'Buku Kas'!$B$8:$B$507,"&gt;="&amp;DATE('Rekap Bulanan'!$C$4,1,1),'Buku Kas'!$B$8:$B$507,"&lt;="&amp;DATE('Rekap Bulanan'!$C$4,12,31)))</f>
        <v/>
      </c>
      <c r="H30" s="48" t="str">
        <f aca="false">IF(OR($F30="",$G$36=0),"",$G30/$G$36)</f>
        <v/>
      </c>
    </row>
    <row r="31" customFormat="false" ht="15" hidden="false" customHeight="true" outlineLevel="0" collapsed="false">
      <c r="A31" s="16" t="str">
        <f aca="false">IF($B31="","",COUNTA($B$6:$B31))</f>
        <v/>
      </c>
      <c r="B31" s="40" t="str">
        <f aca="false">IF(Kategori!$B30="","",Kategori!$B30)</f>
        <v/>
      </c>
      <c r="C31" s="41" t="str">
        <f aca="false">IF($B31="","",SUMIFS('Buku Kas'!$F$8:$F$507,'Buku Kas'!$D$8:$D$507,$B31,'Buku Kas'!$B$8:$B$507,"&gt;="&amp;DATE('Rekap Bulanan'!$C$4,1,1),'Buku Kas'!$B$8:$B$507,"&lt;="&amp;DATE('Rekap Bulanan'!$C$4,12,31)))</f>
        <v/>
      </c>
      <c r="D31" s="48" t="str">
        <f aca="false">IF(OR($B31="",$C$36=0),"",$C31/$C$36)</f>
        <v/>
      </c>
      <c r="E31" s="16" t="str">
        <f aca="false">IF($F31="","",COUNTA($F$6:$F31))</f>
        <v/>
      </c>
      <c r="F31" s="40" t="str">
        <f aca="false">IF(Kategori!$E30="","",Kategori!$E30)</f>
        <v/>
      </c>
      <c r="G31" s="41" t="str">
        <f aca="false">IF($F31="","",SUMIFS('Buku Kas'!$G$8:$G$507,'Buku Kas'!$D$8:$D$507,$F31,'Buku Kas'!$B$8:$B$507,"&gt;="&amp;DATE('Rekap Bulanan'!$C$4,1,1),'Buku Kas'!$B$8:$B$507,"&lt;="&amp;DATE('Rekap Bulanan'!$C$4,12,31)))</f>
        <v/>
      </c>
      <c r="H31" s="48" t="str">
        <f aca="false">IF(OR($F31="",$G$36=0),"",$G31/$G$36)</f>
        <v/>
      </c>
    </row>
    <row r="32" customFormat="false" ht="15" hidden="false" customHeight="true" outlineLevel="0" collapsed="false">
      <c r="A32" s="16" t="str">
        <f aca="false">IF($B32="","",COUNTA($B$6:$B32))</f>
        <v/>
      </c>
      <c r="B32" s="40" t="str">
        <f aca="false">IF(Kategori!$B31="","",Kategori!$B31)</f>
        <v/>
      </c>
      <c r="C32" s="41" t="str">
        <f aca="false">IF($B32="","",SUMIFS('Buku Kas'!$F$8:$F$507,'Buku Kas'!$D$8:$D$507,$B32,'Buku Kas'!$B$8:$B$507,"&gt;="&amp;DATE('Rekap Bulanan'!$C$4,1,1),'Buku Kas'!$B$8:$B$507,"&lt;="&amp;DATE('Rekap Bulanan'!$C$4,12,31)))</f>
        <v/>
      </c>
      <c r="D32" s="48" t="str">
        <f aca="false">IF(OR($B32="",$C$36=0),"",$C32/$C$36)</f>
        <v/>
      </c>
      <c r="E32" s="16" t="str">
        <f aca="false">IF($F32="","",COUNTA($F$6:$F32))</f>
        <v/>
      </c>
      <c r="F32" s="40" t="str">
        <f aca="false">IF(Kategori!$E31="","",Kategori!$E31)</f>
        <v/>
      </c>
      <c r="G32" s="41" t="str">
        <f aca="false">IF($F32="","",SUMIFS('Buku Kas'!$G$8:$G$507,'Buku Kas'!$D$8:$D$507,$F32,'Buku Kas'!$B$8:$B$507,"&gt;="&amp;DATE('Rekap Bulanan'!$C$4,1,1),'Buku Kas'!$B$8:$B$507,"&lt;="&amp;DATE('Rekap Bulanan'!$C$4,12,31)))</f>
        <v/>
      </c>
      <c r="H32" s="48" t="str">
        <f aca="false">IF(OR($F32="",$G$36=0),"",$G32/$G$36)</f>
        <v/>
      </c>
    </row>
    <row r="33" customFormat="false" ht="15" hidden="false" customHeight="true" outlineLevel="0" collapsed="false">
      <c r="A33" s="16" t="str">
        <f aca="false">IF($B33="","",COUNTA($B$6:$B33))</f>
        <v/>
      </c>
      <c r="B33" s="40" t="str">
        <f aca="false">IF(Kategori!$B32="","",Kategori!$B32)</f>
        <v/>
      </c>
      <c r="C33" s="41" t="str">
        <f aca="false">IF($B33="","",SUMIFS('Buku Kas'!$F$8:$F$507,'Buku Kas'!$D$8:$D$507,$B33,'Buku Kas'!$B$8:$B$507,"&gt;="&amp;DATE('Rekap Bulanan'!$C$4,1,1),'Buku Kas'!$B$8:$B$507,"&lt;="&amp;DATE('Rekap Bulanan'!$C$4,12,31)))</f>
        <v/>
      </c>
      <c r="D33" s="48" t="str">
        <f aca="false">IF(OR($B33="",$C$36=0),"",$C33/$C$36)</f>
        <v/>
      </c>
      <c r="E33" s="16" t="str">
        <f aca="false">IF($F33="","",COUNTA($F$6:$F33))</f>
        <v/>
      </c>
      <c r="F33" s="40" t="str">
        <f aca="false">IF(Kategori!$E32="","",Kategori!$E32)</f>
        <v/>
      </c>
      <c r="G33" s="41" t="str">
        <f aca="false">IF($F33="","",SUMIFS('Buku Kas'!$G$8:$G$507,'Buku Kas'!$D$8:$D$507,$F33,'Buku Kas'!$B$8:$B$507,"&gt;="&amp;DATE('Rekap Bulanan'!$C$4,1,1),'Buku Kas'!$B$8:$B$507,"&lt;="&amp;DATE('Rekap Bulanan'!$C$4,12,31)))</f>
        <v/>
      </c>
      <c r="H33" s="48" t="str">
        <f aca="false">IF(OR($F33="",$G$36=0),"",$G33/$G$36)</f>
        <v/>
      </c>
    </row>
    <row r="34" customFormat="false" ht="15" hidden="false" customHeight="true" outlineLevel="0" collapsed="false">
      <c r="A34" s="16" t="str">
        <f aca="false">IF($B34="","",COUNTA($B$6:$B34))</f>
        <v/>
      </c>
      <c r="B34" s="40" t="str">
        <f aca="false">IF(Kategori!$B33="","",Kategori!$B33)</f>
        <v/>
      </c>
      <c r="C34" s="41" t="str">
        <f aca="false">IF($B34="","",SUMIFS('Buku Kas'!$F$8:$F$507,'Buku Kas'!$D$8:$D$507,$B34,'Buku Kas'!$B$8:$B$507,"&gt;="&amp;DATE('Rekap Bulanan'!$C$4,1,1),'Buku Kas'!$B$8:$B$507,"&lt;="&amp;DATE('Rekap Bulanan'!$C$4,12,31)))</f>
        <v/>
      </c>
      <c r="D34" s="48" t="str">
        <f aca="false">IF(OR($B34="",$C$36=0),"",$C34/$C$36)</f>
        <v/>
      </c>
      <c r="E34" s="16" t="str">
        <f aca="false">IF($F34="","",COUNTA($F$6:$F34))</f>
        <v/>
      </c>
      <c r="F34" s="40" t="str">
        <f aca="false">IF(Kategori!$E33="","",Kategori!$E33)</f>
        <v/>
      </c>
      <c r="G34" s="41" t="str">
        <f aca="false">IF($F34="","",SUMIFS('Buku Kas'!$G$8:$G$507,'Buku Kas'!$D$8:$D$507,$F34,'Buku Kas'!$B$8:$B$507,"&gt;="&amp;DATE('Rekap Bulanan'!$C$4,1,1),'Buku Kas'!$B$8:$B$507,"&lt;="&amp;DATE('Rekap Bulanan'!$C$4,12,31)))</f>
        <v/>
      </c>
      <c r="H34" s="48" t="str">
        <f aca="false">IF(OR($F34="",$G$36=0),"",$G34/$G$36)</f>
        <v/>
      </c>
    </row>
    <row r="35" customFormat="false" ht="15" hidden="false" customHeight="true" outlineLevel="0" collapsed="false">
      <c r="A35" s="16" t="str">
        <f aca="false">IF($B35="","",COUNTA($B$6:$B35))</f>
        <v/>
      </c>
      <c r="B35" s="40" t="str">
        <f aca="false">IF(Kategori!$B34="","",Kategori!$B34)</f>
        <v/>
      </c>
      <c r="C35" s="41" t="str">
        <f aca="false">IF($B35="","",SUMIFS('Buku Kas'!$F$8:$F$507,'Buku Kas'!$D$8:$D$507,$B35,'Buku Kas'!$B$8:$B$507,"&gt;="&amp;DATE('Rekap Bulanan'!$C$4,1,1),'Buku Kas'!$B$8:$B$507,"&lt;="&amp;DATE('Rekap Bulanan'!$C$4,12,31)))</f>
        <v/>
      </c>
      <c r="D35" s="48" t="str">
        <f aca="false">IF(OR($B35="",$C$36=0),"",$C35/$C$36)</f>
        <v/>
      </c>
      <c r="E35" s="16" t="str">
        <f aca="false">IF($F35="","",COUNTA($F$6:$F35))</f>
        <v/>
      </c>
      <c r="F35" s="40" t="str">
        <f aca="false">IF(Kategori!$E34="","",Kategori!$E34)</f>
        <v/>
      </c>
      <c r="G35" s="41" t="str">
        <f aca="false">IF($F35="","",SUMIFS('Buku Kas'!$G$8:$G$507,'Buku Kas'!$D$8:$D$507,$F35,'Buku Kas'!$B$8:$B$507,"&gt;="&amp;DATE('Rekap Bulanan'!$C$4,1,1),'Buku Kas'!$B$8:$B$507,"&lt;="&amp;DATE('Rekap Bulanan'!$C$4,12,31)))</f>
        <v/>
      </c>
      <c r="H35" s="48" t="str">
        <f aca="false">IF(OR($F35="",$G$36=0),"",$G35/$G$36)</f>
        <v/>
      </c>
    </row>
    <row r="36" customFormat="false" ht="21.75" hidden="false" customHeight="true" outlineLevel="0" collapsed="false">
      <c r="A36" s="36"/>
      <c r="B36" s="49" t="s">
        <v>118</v>
      </c>
      <c r="C36" s="37" t="n">
        <f aca="false">SUM($C$6:$C$35)</f>
        <v>9410000</v>
      </c>
      <c r="D36" s="36"/>
      <c r="E36" s="36"/>
      <c r="F36" s="49" t="s">
        <v>119</v>
      </c>
      <c r="G36" s="37" t="n">
        <f aca="false">SUM($G$6:$G$35)</f>
        <v>8120000</v>
      </c>
      <c r="H36" s="36"/>
    </row>
    <row r="37" customFormat="false" ht="15" hidden="false" customHeight="true" outlineLevel="0" collapsed="false">
      <c r="A37" s="45"/>
      <c r="B37" s="46"/>
      <c r="C37" s="45"/>
      <c r="D37" s="45"/>
      <c r="E37" s="45"/>
      <c r="F37" s="46"/>
      <c r="G37" s="45"/>
      <c r="H37" s="45"/>
    </row>
    <row r="38" customFormat="false" ht="21.75" hidden="false" customHeight="true" outlineLevel="0" collapsed="false">
      <c r="A38" s="45"/>
      <c r="B38" s="50" t="s">
        <v>120</v>
      </c>
      <c r="C38" s="50"/>
      <c r="D38" s="50"/>
      <c r="E38" s="50"/>
      <c r="F38" s="50"/>
      <c r="G38" s="50"/>
      <c r="H38" s="50"/>
    </row>
    <row r="39" customFormat="false" ht="21.75" hidden="false" customHeight="true" outlineLevel="0" collapsed="false">
      <c r="A39" s="45"/>
      <c r="B39" s="50"/>
      <c r="C39" s="50"/>
      <c r="D39" s="50"/>
      <c r="E39" s="50"/>
      <c r="F39" s="50"/>
      <c r="G39" s="50"/>
      <c r="H39" s="50"/>
    </row>
  </sheetData>
  <mergeCells count="3">
    <mergeCell ref="A1:F1"/>
    <mergeCell ref="A2:F2"/>
    <mergeCell ref="B38:H39"/>
  </mergeCell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2026-08-01T09:48:38Z</dcterms:created>
  <dc:creator>Vita | Accurate Online</dc:creator>
  <dc:description>Buku kas sederhana untuk UMKM: catat uang masuk dan keluar harian beserta saldo berjalan. vitaaccurate.online/tools</dc:description>
  <cp:keywords>buku kas pemasukan pengeluaran arus kas UMKM Vita Accurate Online</cp:keywords>
  <dc:language>en-US</dc:language>
  <cp:lastModifiedBy/>
  <dcterms:modified xsi:type="dcterms:W3CDTF">2026-08-04T14:49:38Z</dcterms:modified>
  <cp:revision>0</cp:revision>
  <dc:subject/>
  <dc:title>Laporan Pemasukan &amp; Pengeluaran</dc:title>
</cp:coreProperties>
</file>

<file path=docProps/custom.xml><?xml version="1.0" encoding="utf-8"?>
<Properties xmlns="http://schemas.openxmlformats.org/officeDocument/2006/custom-properties" xmlns:vt="http://schemas.openxmlformats.org/officeDocument/2006/docPropsVTypes"/>
</file>